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6" yWindow="516" windowWidth="14076" windowHeight="9996" activeTab="3"/>
  </bookViews>
  <sheets>
    <sheet name="Инструкция" sheetId="1" r:id="rId1"/>
    <sheet name="REESTR_ORG" sheetId="2" state="hidden" r:id="rId2"/>
    <sheet name="Список листов" sheetId="3" r:id="rId3"/>
    <sheet name="Титульный" sheetId="4" r:id="rId4"/>
    <sheet name="Прил 1_дог" sheetId="5" r:id="rId5"/>
    <sheet name="С1" sheetId="6" r:id="rId6"/>
    <sheet name="С1 расходы" sheetId="7" r:id="rId7"/>
    <sheet name="Комментарии" sheetId="8" r:id="rId8"/>
    <sheet name="et_union" sheetId="9" state="hidden" r:id="rId9"/>
    <sheet name="TEHSHEET" sheetId="10" state="hidden" r:id="rId10"/>
  </sheets>
  <definedNames>
    <definedName name="_xlnm._FilterDatabase" localSheetId="4">'Прил 1_дог'!$F$11:$AB$16</definedName>
    <definedName name="anscount">1</definedName>
    <definedName name="bid_category_c1">TEHSHEET!$L$2:$L$3</definedName>
    <definedName name="c_count_list">#REF!</definedName>
    <definedName name="Category_property_list">#REF!</definedName>
    <definedName name="CHECK_LINK_RANGE_1">"Калькуляция!$I$11:$I$132"</definedName>
    <definedName name="city_type_list" localSheetId="1">#REF!</definedName>
    <definedName name="city_type_list">TEHSHEET!$G$2:$G$3</definedName>
    <definedName name="code">Инструкция!$B$2</definedName>
    <definedName name="COMS_ADD_HL_MARKER">Комментарии!$D$19</definedName>
    <definedName name="DATA_VALUE">"NO"</definedName>
    <definedName name="DemoDate">"test"</definedName>
    <definedName name="doc_list" localSheetId="1">#REF!</definedName>
    <definedName name="doc_list">TEHSHEET!$D$2:$D$3</definedName>
    <definedName name="doc_type_list">TEHSHEET!$F$2:$F$6</definedName>
    <definedName name="et_Comm">et_union!$25:$25</definedName>
    <definedName name="et_List_08">et_union!$17:$17</definedName>
    <definedName name="et_List_Pril1">et_union!$4:$4</definedName>
    <definedName name="et_List_s1rashod">et_union!$10:$10</definedName>
    <definedName name="et_List01_1">#REF!</definedName>
    <definedName name="et_List01_2">#REF!</definedName>
    <definedName name="et_List01_dop">#REF!</definedName>
    <definedName name="et_List02_2">#REF!</definedName>
    <definedName name="et_List03_2">#REF!</definedName>
    <definedName name="et_List04_2">#REF!</definedName>
    <definedName name="et_List05_2">#REF!</definedName>
    <definedName name="et_List06_2">#REF!</definedName>
    <definedName name="et_List07_2">#REF!</definedName>
    <definedName name="et_List08_1">#REF!</definedName>
    <definedName name="et_List08_2">#REF!</definedName>
    <definedName name="et_List09_1">#REF!</definedName>
    <definedName name="et_List09_2">#REF!</definedName>
    <definedName name="et_List11_1">#REF!</definedName>
    <definedName name="et_List14_1">#REF!</definedName>
    <definedName name="et_List25_doc">#REF!</definedName>
    <definedName name="et_List25_doc_1">#REF!</definedName>
    <definedName name="et_List25_url">#REF!</definedName>
    <definedName name="et_union_List01_metod">#REF!</definedName>
    <definedName name="fil">Титульный!$F$19</definedName>
    <definedName name="fil_flag">Титульный!$F$15</definedName>
    <definedName name="fio_buh">Титульный!$F$46</definedName>
    <definedName name="fio_dolj_lico">Титульный!$F$49</definedName>
    <definedName name="fio_ruk">Титульный!$F$28</definedName>
    <definedName name="FIRST_PERIOD_IN_LT">Титульный!$F$15</definedName>
    <definedName name="god" localSheetId="1">#REF!</definedName>
    <definedName name="god">Титульный!$F$11</definedName>
    <definedName name="god_first" localSheetId="1">#REF!</definedName>
    <definedName name="god_first">Титульный!$F$12</definedName>
    <definedName name="GUID_VALUE">"NO"</definedName>
    <definedName name="HTML_LineAfter">FALSE</definedName>
    <definedName name="HTML_LineBefore">FALSE</definedName>
    <definedName name="HTML_OBDlg2">TRUE</definedName>
    <definedName name="HTML_OBDlg4">TRUE</definedName>
    <definedName name="inn">Титульный!$F$20</definedName>
    <definedName name="izol_type_list">#REF!</definedName>
    <definedName name="kat_nad_list" localSheetId="1">#REF!</definedName>
    <definedName name="kat_nad_list">TEHSHEET!$H$2:$H$4</definedName>
    <definedName name="KEY">"tet"</definedName>
    <definedName name="kl_count_list">#REF!</definedName>
    <definedName name="kpp">Титульный!$F$21</definedName>
    <definedName name="limcount">1</definedName>
    <definedName name="LINK_DOC_MASK">TEHSHEET!$C$38</definedName>
    <definedName name="LIST_WS_vis_flags">'Список листов'!$Q$14:$Q$19</definedName>
    <definedName name="logical" localSheetId="1">#REF!</definedName>
    <definedName name="logical">TEHSHEET!$C$2:$C$3</definedName>
    <definedName name="mail_dolj_lico">Титульный!$F$52</definedName>
    <definedName name="material_list">#REF!</definedName>
    <definedName name="metod_list" localSheetId="1">#REF!</definedName>
    <definedName name="metod_list">TEHSHEET!$J$2:$J$7</definedName>
    <definedName name="month_list">TEHSHEET!$B$2:$B$13</definedName>
    <definedName name="napr_list" localSheetId="1">#REF!</definedName>
    <definedName name="napr_list">TEHSHEET!$I$2:$I$5</definedName>
    <definedName name="napr_list_1">TEHSHEET!$I$2:$I$5</definedName>
    <definedName name="napr_list_2" localSheetId="1">#REF!</definedName>
    <definedName name="napr_list_2">TEHSHEET!$I$10:$I$14</definedName>
    <definedName name="napr_list_3">TEHSHEET!$I$17:$I$20</definedName>
    <definedName name="napr_rp_list">#REF!</definedName>
    <definedName name="napr_s7_list">#REF!</definedName>
    <definedName name="napr_tr_list_1">#REF!</definedName>
    <definedName name="nom_tok">#REF!</definedName>
    <definedName name="object_type_list">TEHSHEET!$K$2:$K$7</definedName>
    <definedName name="obor_type_list">#REF!</definedName>
    <definedName name="ogrn">Титульный!$F$22</definedName>
    <definedName name="org">Титульный!$F$18</definedName>
    <definedName name="org_id">Титульный!$F$16</definedName>
    <definedName name="p1_rst_1">#REF!</definedName>
    <definedName name="pbStartPageNumber">1</definedName>
    <definedName name="pbUpdatePageNumbering">TRUE</definedName>
    <definedName name="PERIOD_LENGTH">Титульный!$F$12</definedName>
    <definedName name="pIns_List_Pril1">'Прил 1_дог'!$G$17</definedName>
    <definedName name="pIns_List_s1rashod">'С1 расходы'!$K:$K</definedName>
    <definedName name="pIns_List08_1">#REF!</definedName>
    <definedName name="pos_dolj_lico">Титульный!$F$50</definedName>
    <definedName name="pos_ruk">Титульный!$F$29</definedName>
    <definedName name="post_address">Титульный!$F$26</definedName>
    <definedName name="Pril1_date_1">'Прил 1_дог'!$G$11:$G$17</definedName>
    <definedName name="Pril1_date_2">'Прил 1_дог'!$L$11:$L$17</definedName>
    <definedName name="Pril1_date_3">'Прил 1_дог'!$Y$11:$Y$17</definedName>
    <definedName name="Pril1_linkdocs_1">'Прил 1_дог'!$I$11:$I$17</definedName>
    <definedName name="Pril1_linkdocs_2">'Прил 1_дог'!$N$11:$N$17</definedName>
    <definedName name="Pril1_linkdocs_3">'Прил 1_дог'!$AA$11:$AA$17</definedName>
    <definedName name="privod_material_list">#REF!</definedName>
    <definedName name="privod_type_list">#REF!</definedName>
    <definedName name="prokalad_list">#REF!</definedName>
    <definedName name="q_list">#REF!</definedName>
    <definedName name="quarter">Титульный!$F$13</definedName>
    <definedName name="REESTR_ORG_RANGE">REESTR_ORG!$A$2:$F$58</definedName>
    <definedName name="reg_list" localSheetId="1">#REF!</definedName>
    <definedName name="reg_list">TEHSHEET!$A$28</definedName>
    <definedName name="REGION">TEHSHEET!$A$2:$A$24</definedName>
    <definedName name="region_name">Титульный!$F$7</definedName>
    <definedName name="regVersion">Титульный!$F$9</definedName>
    <definedName name="s1rashod_date">'С1 расходы'!$L$14:$L$134</definedName>
    <definedName name="s1rashod_end_row">'С1 расходы'!$F$135</definedName>
    <definedName name="s1rashod_linkdocs">'С1 расходы'!$N$14:$N$134</definedName>
    <definedName name="s1rashod_usedrows">'С1 расходы'!$E$13:$E$134</definedName>
    <definedName name="s8_date_1">#REF!</definedName>
    <definedName name="s8_date_2">#REF!</definedName>
    <definedName name="s8_linkdocs_1">#REF!</definedName>
    <definedName name="s8_linkdocs_2">#REF!</definedName>
    <definedName name="sechenie_list">#REF!</definedName>
    <definedName name="sechenie_list_2">#REF!</definedName>
    <definedName name="sencount">1</definedName>
    <definedName name="sposob_procl_list">#REF!</definedName>
    <definedName name="station_list">#REF!</definedName>
    <definedName name="status_list">TEHSHEET!$E$2:$E$4</definedName>
    <definedName name="StatusDate">" "</definedName>
    <definedName name="STR_MESSAGE_VALUE">"STR_MESSAGE_VALUE"</definedName>
    <definedName name="tel_buh">Титульный!$F$47</definedName>
    <definedName name="tel_dolj_lico">Титульный!$F$51</definedName>
    <definedName name="tel_ruk">Титульный!$F$30</definedName>
    <definedName name="TemplateState">TEHSHEET!$C$32</definedName>
    <definedName name="tr_count_list">#REF!</definedName>
    <definedName name="ur_address">Титульный!$F$25</definedName>
    <definedName name="vdet">Титульный!$F$23</definedName>
    <definedName name="version">Инструкция!$B$3</definedName>
    <definedName name="vid_krun_list">#REF!</definedName>
    <definedName name="yacheyka_count_list">#REF!</definedName>
    <definedName name="year_first_list" localSheetId="1">#REF!</definedName>
    <definedName name="year_first_list">TEHSHEET!$F$2:$F$5</definedName>
    <definedName name="year_list" localSheetId="1">#REF!</definedName>
    <definedName name="year_list">TEHSHEET!$E$2:$E$12</definedName>
  </definedNames>
  <calcPr calcId="145621"/>
</workbook>
</file>

<file path=xl/calcChain.xml><?xml version="1.0" encoding="utf-8"?>
<calcChain xmlns="http://schemas.openxmlformats.org/spreadsheetml/2006/main">
  <c r="A28" i="10" l="1"/>
  <c r="F4" i="10"/>
  <c r="F3" i="10"/>
  <c r="F2" i="10"/>
  <c r="C25" i="9"/>
  <c r="P17" i="9"/>
  <c r="F17" i="9"/>
  <c r="AD4" i="9"/>
  <c r="AC4" i="9"/>
  <c r="V4" i="9"/>
  <c r="F4" i="9"/>
  <c r="H125" i="7"/>
  <c r="H113" i="7"/>
  <c r="H107" i="7" s="1"/>
  <c r="H95" i="7" s="1"/>
  <c r="H17" i="6" s="1"/>
  <c r="H84" i="7"/>
  <c r="H72" i="7"/>
  <c r="H66" i="7" s="1"/>
  <c r="H54" i="7" s="1"/>
  <c r="H16" i="6" s="1"/>
  <c r="H43" i="7"/>
  <c r="H31" i="7"/>
  <c r="H25" i="7" s="1"/>
  <c r="H13" i="7" s="1"/>
  <c r="H12" i="6" s="1"/>
  <c r="F8" i="7"/>
  <c r="J17" i="6"/>
  <c r="I17" i="6"/>
  <c r="J16" i="6"/>
  <c r="I16" i="6"/>
  <c r="J12" i="6"/>
  <c r="I12" i="6"/>
  <c r="L8" i="6"/>
  <c r="F8" i="6"/>
  <c r="L1" i="6"/>
  <c r="AD15" i="5"/>
  <c r="AC15" i="5"/>
  <c r="V15" i="5"/>
  <c r="F15" i="5"/>
  <c r="AD14" i="5"/>
  <c r="AC14" i="5"/>
  <c r="V14" i="5"/>
  <c r="F14" i="5"/>
  <c r="AD13" i="5"/>
  <c r="AC13" i="5"/>
  <c r="V13" i="5"/>
  <c r="F13" i="5"/>
  <c r="AD12" i="5"/>
  <c r="AC12" i="5"/>
  <c r="I14" i="6" s="1"/>
  <c r="K14" i="6" s="1"/>
  <c r="V12" i="5"/>
  <c r="F12" i="5"/>
  <c r="F6" i="5"/>
  <c r="F4" i="4"/>
  <c r="N16" i="3"/>
  <c r="B16" i="1"/>
  <c r="B5" i="1"/>
  <c r="K12" i="6" l="1"/>
  <c r="K16" i="6"/>
  <c r="K17" i="6"/>
  <c r="I13" i="6"/>
  <c r="K13" i="6" s="1"/>
  <c r="J14" i="6"/>
  <c r="J13" i="6"/>
</calcChain>
</file>

<file path=xl/sharedStrings.xml><?xml version="1.0" encoding="utf-8"?>
<sst xmlns="http://schemas.openxmlformats.org/spreadsheetml/2006/main" count="1857" uniqueCount="1011">
  <si>
    <t xml:space="preserve"> (требуется обновление)</t>
  </si>
  <si>
    <t>Код отчёта: CONNECT.EE.1135.TECH.C1.EIAS</t>
  </si>
  <si>
    <t>Версия отчёта: 1.0.3</t>
  </si>
  <si>
    <t>Условные обозначения</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</si>
  <si>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</si>
  <si>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</si>
  <si>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</si>
  <si>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</si>
  <si>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</si>
  <si>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Работа с реестрами</t>
  </si>
  <si>
    <t>Если в предложенном Вам списке необходимая организация, территория или объект отсутствуют, обновите списки с помощью элементов управления на листах. Если после обновления Вам не удалось найти необходимую позицию в списке, обратитесь к ответственному за поддержание реестра Вашего региона либо в Отдел сопровождения пользователей ЕИАС.</t>
  </si>
  <si>
    <t>Проверка отчёта</t>
  </si>
  <si>
    <t>• При сохранении отчётной формы осуществляется проверка корректности данных_x000D_
• Для каждого сообщения возможны 2 статуса: ошибка и предупреждение_x000D_
• При наличии сообщений со статусом «Ошибка» файл будет отклонён системой и не будет загружен в хранилище данных, сообщения со статусом «Предупреждение» носят информационный характер, и такой файл будет принят к обработке системой</t>
  </si>
  <si>
    <t>REGION_ID</t>
  </si>
  <si>
    <t>REGION_NAME</t>
  </si>
  <si>
    <t>RST_ORG_ID</t>
  </si>
  <si>
    <t>ORG_NAME</t>
  </si>
  <si>
    <t>INN_NAME</t>
  </si>
  <si>
    <t>KPP_NAME</t>
  </si>
  <si>
    <t>ORG_START_DATE</t>
  </si>
  <si>
    <t>ORG_END_DATE</t>
  </si>
  <si>
    <t>SPHERE</t>
  </si>
  <si>
    <t>2655</t>
  </si>
  <si>
    <t>Кемеровская область</t>
  </si>
  <si>
    <t>26318885</t>
  </si>
  <si>
    <t>АО "Газпром энергосбыт"</t>
  </si>
  <si>
    <t>7705750968</t>
  </si>
  <si>
    <t>772901001</t>
  </si>
  <si>
    <t/>
  </si>
  <si>
    <t>EE</t>
  </si>
  <si>
    <t>26356953</t>
  </si>
  <si>
    <t>АО "ЕВРАЗ ЗСМК"</t>
  </si>
  <si>
    <t>4218000951</t>
  </si>
  <si>
    <t>421801001</t>
  </si>
  <si>
    <t>30-11-1992 00:00:00</t>
  </si>
  <si>
    <t>26805240</t>
  </si>
  <si>
    <t>АО "КФ"</t>
  </si>
  <si>
    <t>4216001565</t>
  </si>
  <si>
    <t>421601001</t>
  </si>
  <si>
    <t>06-12-2002 00:00:00</t>
  </si>
  <si>
    <t>26357007</t>
  </si>
  <si>
    <t>АО "Каскад-Энерго"</t>
  </si>
  <si>
    <t>4246003760</t>
  </si>
  <si>
    <t>424601001</t>
  </si>
  <si>
    <t>15-10-2003 00:00:00</t>
  </si>
  <si>
    <t>27804990</t>
  </si>
  <si>
    <t>АО "Кемеровская генерация"</t>
  </si>
  <si>
    <t>4205243192</t>
  </si>
  <si>
    <t>420501001</t>
  </si>
  <si>
    <t>28-04-2012 00:00:00</t>
  </si>
  <si>
    <t>28048296</t>
  </si>
  <si>
    <t>АО "Кузбассэнерго"</t>
  </si>
  <si>
    <t>4200000333</t>
  </si>
  <si>
    <t>30-12-1993 00:00:00</t>
  </si>
  <si>
    <t>27804826</t>
  </si>
  <si>
    <t>АО "Кузнецкая ТЭЦ"</t>
  </si>
  <si>
    <t>4205243178</t>
  </si>
  <si>
    <t>26318876</t>
  </si>
  <si>
    <t>АО "Мосэнергосбыт"</t>
  </si>
  <si>
    <t>7736520080</t>
  </si>
  <si>
    <t>997650001</t>
  </si>
  <si>
    <t>27804896</t>
  </si>
  <si>
    <t>АО "Ново-Кемеровская ТЭЦ"</t>
  </si>
  <si>
    <t>4205243185</t>
  </si>
  <si>
    <t>26319041</t>
  </si>
  <si>
    <t>АО "Новосибирскэнергосбыт"</t>
  </si>
  <si>
    <t>5407025576</t>
  </si>
  <si>
    <t>26617350</t>
  </si>
  <si>
    <t>АО "Оборонэнергосбыт"</t>
  </si>
  <si>
    <t>7704731218</t>
  </si>
  <si>
    <t>773043001</t>
  </si>
  <si>
    <t>23-03-2010 00:00:00</t>
  </si>
  <si>
    <t>26322889</t>
  </si>
  <si>
    <t>АО "РУСАЛ Новокузнецкий Алюминиевый Завод"</t>
  </si>
  <si>
    <t>4221000535</t>
  </si>
  <si>
    <t>997550001</t>
  </si>
  <si>
    <t>25-09-2002 00:00:00</t>
  </si>
  <si>
    <t>27820148</t>
  </si>
  <si>
    <t>АО "СУЭК-Кузбасс"</t>
  </si>
  <si>
    <t>4212024138</t>
  </si>
  <si>
    <t>424950001</t>
  </si>
  <si>
    <t>07-05-2007 00:00:00</t>
  </si>
  <si>
    <t>28029222</t>
  </si>
  <si>
    <t>АО "СибПСК"</t>
  </si>
  <si>
    <t>4205234208</t>
  </si>
  <si>
    <t>12-12-2011 00:00:00</t>
  </si>
  <si>
    <t>26448586</t>
  </si>
  <si>
    <t>АО "Сибурэнергоменеджмент"</t>
  </si>
  <si>
    <t>7727276526</t>
  </si>
  <si>
    <t>366301001</t>
  </si>
  <si>
    <t>26519096</t>
  </si>
  <si>
    <t>АО "Система"</t>
  </si>
  <si>
    <t>4205173700</t>
  </si>
  <si>
    <t>05-02-2009 00:00:00</t>
  </si>
  <si>
    <t>26356906</t>
  </si>
  <si>
    <t>АО "УК "Кузбассразрезуголь"</t>
  </si>
  <si>
    <t>4205049090</t>
  </si>
  <si>
    <t>27200904</t>
  </si>
  <si>
    <t>АО "Электросеть"</t>
  </si>
  <si>
    <t>7714734225</t>
  </si>
  <si>
    <t>421443001</t>
  </si>
  <si>
    <t>24-03-2008 00:00:00</t>
  </si>
  <si>
    <t>26322893</t>
  </si>
  <si>
    <t>АО «СШЭМК»</t>
  </si>
  <si>
    <t>4208003209</t>
  </si>
  <si>
    <t>26516002</t>
  </si>
  <si>
    <t>Акционерное общество "Энергопромышленная компания", г. Екатеринбург</t>
  </si>
  <si>
    <t>6661105959</t>
  </si>
  <si>
    <t>667101001</t>
  </si>
  <si>
    <t>26356949</t>
  </si>
  <si>
    <t>ЗАО "Водоканал"</t>
  </si>
  <si>
    <t>4216002311</t>
  </si>
  <si>
    <t>421650001</t>
  </si>
  <si>
    <t>19-04-2007 00:00:00</t>
  </si>
  <si>
    <t>06-11-2015 00:00:00</t>
  </si>
  <si>
    <t>26521917</t>
  </si>
  <si>
    <t>ЗАО "Сибэлектросбыт"</t>
  </si>
  <si>
    <t>4205106090</t>
  </si>
  <si>
    <t>16-05-2006 00:00:00</t>
  </si>
  <si>
    <t>06-06-2012 00:00:00</t>
  </si>
  <si>
    <t>26322869</t>
  </si>
  <si>
    <t>ЗАО "Сибэлектросервис"</t>
  </si>
  <si>
    <t>4205059813</t>
  </si>
  <si>
    <t>12-01-2004 00:00:00</t>
  </si>
  <si>
    <t>01-01-2013 00:00:00</t>
  </si>
  <si>
    <t>26517452</t>
  </si>
  <si>
    <t>ЗАО "Сибэнерготрейд"</t>
  </si>
  <si>
    <t>4205085517</t>
  </si>
  <si>
    <t>13-05-2005 00:00:00</t>
  </si>
  <si>
    <t>17-03-2020 00:00:00</t>
  </si>
  <si>
    <t>26800532</t>
  </si>
  <si>
    <t>ЗАО "Усинское энергоуправление"</t>
  </si>
  <si>
    <t>4214027550</t>
  </si>
  <si>
    <t>421401001</t>
  </si>
  <si>
    <t>29-06-2007 00:00:00</t>
  </si>
  <si>
    <t>31-08-2011 00:00:00</t>
  </si>
  <si>
    <t>26767932</t>
  </si>
  <si>
    <t>Западно-Сибирская дирекция по энергообеспечению-Трансэнерго, филиала ОАО "РЖД"</t>
  </si>
  <si>
    <t>7708503727</t>
  </si>
  <si>
    <t>540745012</t>
  </si>
  <si>
    <t>26322867</t>
  </si>
  <si>
    <t>КАО "Азот"</t>
  </si>
  <si>
    <t>4205000908</t>
  </si>
  <si>
    <t>11-07-2001 00:00:00</t>
  </si>
  <si>
    <t>27581524</t>
  </si>
  <si>
    <t>Кемеровский филиал ООО "МЕЧЕЛ-ЭНЕРГО"</t>
  </si>
  <si>
    <t>7722245108</t>
  </si>
  <si>
    <t>420543001</t>
  </si>
  <si>
    <t>29-09-2011 00:00:00</t>
  </si>
  <si>
    <t>26518273</t>
  </si>
  <si>
    <t>Кемеровское ЛПУМГ филиал ООО "Газпром трансгаз Томск"</t>
  </si>
  <si>
    <t>7017005289</t>
  </si>
  <si>
    <t>420502001</t>
  </si>
  <si>
    <t>17-10-1999 00:00:00</t>
  </si>
  <si>
    <t>01-01-2012 00:00:00</t>
  </si>
  <si>
    <t>26844438</t>
  </si>
  <si>
    <t>Кемеровское отделение филиала "Уральский" ОАО "Оборонэнергосбыт"</t>
  </si>
  <si>
    <t>423045002</t>
  </si>
  <si>
    <t>01-07-2010 00:00:00</t>
  </si>
  <si>
    <t>26322851</t>
  </si>
  <si>
    <t>Красноярская дирекция по энергообеспечению - СП Трансэнерго - филиал ОАО "РЖД"</t>
  </si>
  <si>
    <t>246045007</t>
  </si>
  <si>
    <t>26521714</t>
  </si>
  <si>
    <t>Кузбасский филиал ООО "Мечел-энерго" в г. Междуреченске</t>
  </si>
  <si>
    <t>01-10-2009 00:00:00</t>
  </si>
  <si>
    <t>01-01-2016 00:00:00</t>
  </si>
  <si>
    <t>31159489</t>
  </si>
  <si>
    <t>МКП  "Центральная ТЭЦ"</t>
  </si>
  <si>
    <t>4220039385</t>
  </si>
  <si>
    <t>422001001</t>
  </si>
  <si>
    <t>06-04-2009 00:00:00</t>
  </si>
  <si>
    <t>01-01-2021 00:00:00</t>
  </si>
  <si>
    <t>27748329</t>
  </si>
  <si>
    <t>МКП "Электроремонт-Сервис"</t>
  </si>
  <si>
    <t>4217081066</t>
  </si>
  <si>
    <t>421701001</t>
  </si>
  <si>
    <t>06-03-2006 00:00:00</t>
  </si>
  <si>
    <t>26322886</t>
  </si>
  <si>
    <t>МУП "Городская электросеть"</t>
  </si>
  <si>
    <t>4214000196</t>
  </si>
  <si>
    <t>27-07-1995 00:00:00</t>
  </si>
  <si>
    <t>01-01-2011 00:00:00</t>
  </si>
  <si>
    <t>27813389</t>
  </si>
  <si>
    <t>МУП "ТРСК Новокузнецкого района"</t>
  </si>
  <si>
    <t>4252003462</t>
  </si>
  <si>
    <t>425201001</t>
  </si>
  <si>
    <t>21-06-2012 00:00:00</t>
  </si>
  <si>
    <t>27808107</t>
  </si>
  <si>
    <t>ОАО "28 электрическая сеть"</t>
  </si>
  <si>
    <t>2704016508</t>
  </si>
  <si>
    <t>270401001</t>
  </si>
  <si>
    <t>26322857</t>
  </si>
  <si>
    <t>ОАО "Беловское Энергоуправление"</t>
  </si>
  <si>
    <t>4202004654</t>
  </si>
  <si>
    <t>420201001</t>
  </si>
  <si>
    <t>07-07-1998 00:00:00</t>
  </si>
  <si>
    <t>30809131</t>
  </si>
  <si>
    <t>26555053</t>
  </si>
  <si>
    <t>ОАО "Городская электросеть"</t>
  </si>
  <si>
    <t>4214032254</t>
  </si>
  <si>
    <t>21-07-2010 00:00:00</t>
  </si>
  <si>
    <t>26322870</t>
  </si>
  <si>
    <t>ОАО "КузбассЭлектро"</t>
  </si>
  <si>
    <t>4202002174</t>
  </si>
  <si>
    <t>02-12-2002 00:00:00</t>
  </si>
  <si>
    <t>26356876</t>
  </si>
  <si>
    <t>ОАО "Кузбассэнерго"</t>
  </si>
  <si>
    <t>222402001</t>
  </si>
  <si>
    <t>14-01-2013 00:00:00</t>
  </si>
  <si>
    <t>26518067</t>
  </si>
  <si>
    <t>ОАО "Машиностроительный завод им. И. С. Черных"</t>
  </si>
  <si>
    <t>4211012806</t>
  </si>
  <si>
    <t>421101001</t>
  </si>
  <si>
    <t>10-06-2002 00:00:00</t>
  </si>
  <si>
    <t>28427824</t>
  </si>
  <si>
    <t>ОАО "НЭС"</t>
  </si>
  <si>
    <t>4217094241</t>
  </si>
  <si>
    <t>21-06-2007 00:00:00</t>
  </si>
  <si>
    <t>29-05-2015 00:00:00</t>
  </si>
  <si>
    <t>30406046</t>
  </si>
  <si>
    <t>ОАО "Новосибирскэнергосбыт"</t>
  </si>
  <si>
    <t>546050001</t>
  </si>
  <si>
    <t>26774235</t>
  </si>
  <si>
    <t>ОАО "Оборонэнергосбыт" филиал "Забайкальский"</t>
  </si>
  <si>
    <t>753643002</t>
  </si>
  <si>
    <t>26322863</t>
  </si>
  <si>
    <t>ОАО "Прокопьевскэнерго"</t>
  </si>
  <si>
    <t>4223028991</t>
  </si>
  <si>
    <t>422301001</t>
  </si>
  <si>
    <t>27-04-2000 00:00:00</t>
  </si>
  <si>
    <t>02-10-2012 00:00:00</t>
  </si>
  <si>
    <t>26322871</t>
  </si>
  <si>
    <t>ОАО "Томусинское энергоуправление"</t>
  </si>
  <si>
    <t>4214000206</t>
  </si>
  <si>
    <t>17-06-2002 00:00:00</t>
  </si>
  <si>
    <t>26357472</t>
  </si>
  <si>
    <t>ОАО "ФСК ЕЭС"</t>
  </si>
  <si>
    <t>4716016979</t>
  </si>
  <si>
    <t>26322892</t>
  </si>
  <si>
    <t>ОАО «Анжерский машиностроительный завод»</t>
  </si>
  <si>
    <t>4201000625</t>
  </si>
  <si>
    <t>420101001</t>
  </si>
  <si>
    <t>04-06-2002 00:00:00</t>
  </si>
  <si>
    <t>26322895</t>
  </si>
  <si>
    <t>ОАО «СКЭК»</t>
  </si>
  <si>
    <t>4205153492</t>
  </si>
  <si>
    <t>01-04-2008 00:00:00</t>
  </si>
  <si>
    <t>27094684</t>
  </si>
  <si>
    <t>ОАО «ЭСК РусГидро»</t>
  </si>
  <si>
    <t>7804403972</t>
  </si>
  <si>
    <t>772801001</t>
  </si>
  <si>
    <t>30796436</t>
  </si>
  <si>
    <t>ООО  "Т-Энерго Мариинск"</t>
  </si>
  <si>
    <t>4205328720</t>
  </si>
  <si>
    <t>27-05-2016 00:00:00</t>
  </si>
  <si>
    <t>01-01-2017 00:00:00</t>
  </si>
  <si>
    <t>28869965</t>
  </si>
  <si>
    <t>ООО "Водоканал"</t>
  </si>
  <si>
    <t>4217166136</t>
  </si>
  <si>
    <t>24-11-2014 00:00:00</t>
  </si>
  <si>
    <t>26650186</t>
  </si>
  <si>
    <t>ООО "ГЭС"</t>
  </si>
  <si>
    <t>4217127144</t>
  </si>
  <si>
    <t>540701001</t>
  </si>
  <si>
    <t>20-08-2010 00:00:00</t>
  </si>
  <si>
    <t>26526342</t>
  </si>
  <si>
    <t>ООО "Газпром энерго"</t>
  </si>
  <si>
    <t>7736186950</t>
  </si>
  <si>
    <t>773601001</t>
  </si>
  <si>
    <t>27-07-1998 00:00:00</t>
  </si>
  <si>
    <t>26527116</t>
  </si>
  <si>
    <t>ООО "ГлавЭнергоСбыт"</t>
  </si>
  <si>
    <t>7725571452</t>
  </si>
  <si>
    <t>772501001</t>
  </si>
  <si>
    <t>26322864</t>
  </si>
  <si>
    <t>ООО "ЕвразЭнергоТранс"</t>
  </si>
  <si>
    <t>4217084532</t>
  </si>
  <si>
    <t>12-07-2006 00:00:00</t>
  </si>
  <si>
    <t>31527562</t>
  </si>
  <si>
    <t>ООО "ИНТЕГРАЛ"</t>
  </si>
  <si>
    <t>7707422881</t>
  </si>
  <si>
    <t>770701001</t>
  </si>
  <si>
    <t>19-11-2018 00:00:00</t>
  </si>
  <si>
    <t>31322144</t>
  </si>
  <si>
    <t>ООО "ИНТЭК"</t>
  </si>
  <si>
    <t>4205380706</t>
  </si>
  <si>
    <t>14-05-2019 00:00:00</t>
  </si>
  <si>
    <t>27855290</t>
  </si>
  <si>
    <t>ООО "Инженерные изыскания"</t>
  </si>
  <si>
    <t>1103029229</t>
  </si>
  <si>
    <t>352801001</t>
  </si>
  <si>
    <t>14-01-2004 00:00:00</t>
  </si>
  <si>
    <t>26529124</t>
  </si>
  <si>
    <t>ООО "Инициатива ЭСК"</t>
  </si>
  <si>
    <t>4407007293</t>
  </si>
  <si>
    <t>440701001</t>
  </si>
  <si>
    <t>28159338</t>
  </si>
  <si>
    <t>ООО "КЗМК"</t>
  </si>
  <si>
    <t>4205167858</t>
  </si>
  <si>
    <t>420501000</t>
  </si>
  <si>
    <t>05-11-2008 00:00:00</t>
  </si>
  <si>
    <t>21-02-2014 00:00:00</t>
  </si>
  <si>
    <t>31506347</t>
  </si>
  <si>
    <t>ООО "КЭС"</t>
  </si>
  <si>
    <t>4205395036</t>
  </si>
  <si>
    <t>11-02-2021 00:00:00</t>
  </si>
  <si>
    <t>27435485</t>
  </si>
  <si>
    <t>ООО "Кедровский энергетик"</t>
  </si>
  <si>
    <t>4205093885</t>
  </si>
  <si>
    <t>26646924</t>
  </si>
  <si>
    <t>ООО "Кемеровский авторемзавод"</t>
  </si>
  <si>
    <t>4205052222</t>
  </si>
  <si>
    <t>09-07-2003 00:00:00</t>
  </si>
  <si>
    <t>16-11-2012 00:00:00</t>
  </si>
  <si>
    <t>30355021</t>
  </si>
  <si>
    <t>ООО "Кемэнерго"</t>
  </si>
  <si>
    <t>4205265936</t>
  </si>
  <si>
    <t>06-05-2013 00:00:00</t>
  </si>
  <si>
    <t>01-01-2020 00:00:00</t>
  </si>
  <si>
    <t>27768164</t>
  </si>
  <si>
    <t>ООО "Кора"</t>
  </si>
  <si>
    <t>4208003760</t>
  </si>
  <si>
    <t>01-05-2012 00:00:00</t>
  </si>
  <si>
    <t>26322865</t>
  </si>
  <si>
    <t>ООО "Кузнецкэнерго"</t>
  </si>
  <si>
    <t>4217076771</t>
  </si>
  <si>
    <t>13-09-2005 00:00:00</t>
  </si>
  <si>
    <t>26550788</t>
  </si>
  <si>
    <t>ООО "ЛУКОЙЛ-ЭНЕРГОСЕРВИС"</t>
  </si>
  <si>
    <t>5030040730</t>
  </si>
  <si>
    <t>503001000</t>
  </si>
  <si>
    <t>29-07-2010 00:00:00</t>
  </si>
  <si>
    <t>31179747</t>
  </si>
  <si>
    <t>26515847</t>
  </si>
  <si>
    <t>ООО "МЕЧЕЛ-ЭНЕРГО"</t>
  </si>
  <si>
    <t>771401001</t>
  </si>
  <si>
    <t>31214277</t>
  </si>
  <si>
    <t>ООО "МТС ЭНЕРГО"</t>
  </si>
  <si>
    <t>9709006506</t>
  </si>
  <si>
    <t>772601001</t>
  </si>
  <si>
    <t>24-10-2018 00:00:00</t>
  </si>
  <si>
    <t>28147378</t>
  </si>
  <si>
    <t>ООО "МагнитЭнерго"</t>
  </si>
  <si>
    <t>7715902899</t>
  </si>
  <si>
    <t>231001001</t>
  </si>
  <si>
    <t>26842490</t>
  </si>
  <si>
    <t>ООО "Металлэнергофинанс"</t>
  </si>
  <si>
    <t>4217039402</t>
  </si>
  <si>
    <t>775050001</t>
  </si>
  <si>
    <t>17-09-2002 00:00:00</t>
  </si>
  <si>
    <t>26322896</t>
  </si>
  <si>
    <t>ООО "НПО "Кузбассэлектромотор"</t>
  </si>
  <si>
    <t>4205058136</t>
  </si>
  <si>
    <t>26651348</t>
  </si>
  <si>
    <t>ООО "ОК РУСАЛ Энергосеть"</t>
  </si>
  <si>
    <t>7709806795</t>
  </si>
  <si>
    <t>425301001</t>
  </si>
  <si>
    <t>01-02-2010 00:00:00</t>
  </si>
  <si>
    <t>26518195</t>
  </si>
  <si>
    <t>ООО "ОЭСК"</t>
  </si>
  <si>
    <t>4223052779</t>
  </si>
  <si>
    <t>28500863</t>
  </si>
  <si>
    <t>ООО "Прокопьевскэнерго"</t>
  </si>
  <si>
    <t>4223061653</t>
  </si>
  <si>
    <t>15-10-2013 00:00:00</t>
  </si>
  <si>
    <t>15-05-2015 00:00:00</t>
  </si>
  <si>
    <t>28142100</t>
  </si>
  <si>
    <t>ООО "Промэнергосбыт"</t>
  </si>
  <si>
    <t>4217088174</t>
  </si>
  <si>
    <t>01-12-2006 00:00:00</t>
  </si>
  <si>
    <t>01-08-2013 00:00:00</t>
  </si>
  <si>
    <t>26318850</t>
  </si>
  <si>
    <t>ООО "РГМЭК"</t>
  </si>
  <si>
    <t>6229054695</t>
  </si>
  <si>
    <t>623401001</t>
  </si>
  <si>
    <t>26416221</t>
  </si>
  <si>
    <t>ООО "РН-Энерго"</t>
  </si>
  <si>
    <t>7706525041</t>
  </si>
  <si>
    <t>02-05-2012 00:00:00</t>
  </si>
  <si>
    <t>31316078</t>
  </si>
  <si>
    <t>ООО "РСК"</t>
  </si>
  <si>
    <t>4205372624</t>
  </si>
  <si>
    <t>28500241</t>
  </si>
  <si>
    <t>ООО "РЭС"</t>
  </si>
  <si>
    <t>4205282603</t>
  </si>
  <si>
    <t>28-02-2014 00:00:00</t>
  </si>
  <si>
    <t>27-01-2021 00:00:00</t>
  </si>
  <si>
    <t>28794332</t>
  </si>
  <si>
    <t>4223063315</t>
  </si>
  <si>
    <t>12-05-2014 00:00:00</t>
  </si>
  <si>
    <t>28029232</t>
  </si>
  <si>
    <t>ООО "РЭСК"</t>
  </si>
  <si>
    <t>4205225394</t>
  </si>
  <si>
    <t>15-11-2012 00:00:00</t>
  </si>
  <si>
    <t>23-04-2013 00:00:00</t>
  </si>
  <si>
    <t>26318820</t>
  </si>
  <si>
    <t>ООО "Региональная энергосбытовая компания" (ОПП)</t>
  </si>
  <si>
    <t>4633017746</t>
  </si>
  <si>
    <t>463301001</t>
  </si>
  <si>
    <t>31180664</t>
  </si>
  <si>
    <t>ООО "Регионы - Энерго"</t>
  </si>
  <si>
    <t>5024170498</t>
  </si>
  <si>
    <t>502401001</t>
  </si>
  <si>
    <t>01-07-2018 00:00:00</t>
  </si>
  <si>
    <t>04-07-2022 00:00:00</t>
  </si>
  <si>
    <t>30874078</t>
  </si>
  <si>
    <t>ООО "Регионэнергосеть"</t>
  </si>
  <si>
    <t>4205271471</t>
  </si>
  <si>
    <t>14-08-2013 00:00:00</t>
  </si>
  <si>
    <t>28221635</t>
  </si>
  <si>
    <t>ООО "РемСтройМонтаж"</t>
  </si>
  <si>
    <t>4205246852</t>
  </si>
  <si>
    <t>05-07-2012 00:00:00</t>
  </si>
  <si>
    <t>26406211</t>
  </si>
  <si>
    <t>ООО "Русэнергоресурс"</t>
  </si>
  <si>
    <t>7706288496</t>
  </si>
  <si>
    <t>770401001</t>
  </si>
  <si>
    <t>26502786</t>
  </si>
  <si>
    <t>ООО "Русэнергосбыт"</t>
  </si>
  <si>
    <t>7706284124</t>
  </si>
  <si>
    <t>26801250</t>
  </si>
  <si>
    <t>ООО "СДС-Генерация"</t>
  </si>
  <si>
    <t>4205200791</t>
  </si>
  <si>
    <t>28-05-2010 00:00:00</t>
  </si>
  <si>
    <t>28544533</t>
  </si>
  <si>
    <t>ООО "СКСК"</t>
  </si>
  <si>
    <t>4205286816</t>
  </si>
  <si>
    <t>23-04-2014 00:00:00</t>
  </si>
  <si>
    <t>26-04-2019 00:00:00</t>
  </si>
  <si>
    <t>31456132</t>
  </si>
  <si>
    <t>ООО "СЭС"</t>
  </si>
  <si>
    <t>4223127110</t>
  </si>
  <si>
    <t>07-08-2020 00:00:00</t>
  </si>
  <si>
    <t>30390663</t>
  </si>
  <si>
    <t>ООО "СЭТ-42"</t>
  </si>
  <si>
    <t>4223086707</t>
  </si>
  <si>
    <t>14-08-2015 00:00:00</t>
  </si>
  <si>
    <t>30809112</t>
  </si>
  <si>
    <t>ООО "Сетевая Компания Сибири"</t>
  </si>
  <si>
    <t>4205310145</t>
  </si>
  <si>
    <t>18-06-2016 00:00:00</t>
  </si>
  <si>
    <t>26519487</t>
  </si>
  <si>
    <t>ООО "Сибирская энергосбытовая компания"</t>
  </si>
  <si>
    <t>4205140091</t>
  </si>
  <si>
    <t>19-10-2007 00:00:00</t>
  </si>
  <si>
    <t>30400329</t>
  </si>
  <si>
    <t>ООО "Сибирские территориальные сети"</t>
  </si>
  <si>
    <t>5406590222</t>
  </si>
  <si>
    <t>540601001</t>
  </si>
  <si>
    <t>12-08-2015 00:00:00</t>
  </si>
  <si>
    <t>26518475</t>
  </si>
  <si>
    <t>ООО "Сибирские товары"</t>
  </si>
  <si>
    <t>4216008000</t>
  </si>
  <si>
    <t>22-11-2001 00:00:00</t>
  </si>
  <si>
    <t>30-10-2012 00:00:00</t>
  </si>
  <si>
    <t>28878380</t>
  </si>
  <si>
    <t>ООО "ТСО "Сибирь"</t>
  </si>
  <si>
    <t>4205282579</t>
  </si>
  <si>
    <t>03-03-2014 00:00:00</t>
  </si>
  <si>
    <t>30951461</t>
  </si>
  <si>
    <t>ООО "ТрансХимЭнерго"</t>
  </si>
  <si>
    <t>4205220893</t>
  </si>
  <si>
    <t>28-04-2011 00:00:00</t>
  </si>
  <si>
    <t>28878475</t>
  </si>
  <si>
    <t>ООО "ТрансЭнергоСервис"</t>
  </si>
  <si>
    <t>4253019987</t>
  </si>
  <si>
    <t>17-02-2014 00:00:00</t>
  </si>
  <si>
    <t>30-10-2018 00:00:00</t>
  </si>
  <si>
    <t>26497668</t>
  </si>
  <si>
    <t>ООО "Транснефтьэнерго"</t>
  </si>
  <si>
    <t>7703552167</t>
  </si>
  <si>
    <t>772301001</t>
  </si>
  <si>
    <t>01-07-2009 00:00:00</t>
  </si>
  <si>
    <t>26521266</t>
  </si>
  <si>
    <t>ООО "УК "ЖКХ" Прокопьевского района</t>
  </si>
  <si>
    <t>4223046133</t>
  </si>
  <si>
    <t>13-08-2007 00:00:00</t>
  </si>
  <si>
    <t>01-03-2020 00:00:00</t>
  </si>
  <si>
    <t>26650156</t>
  </si>
  <si>
    <t>ООО "Химпром"</t>
  </si>
  <si>
    <t>4205072099</t>
  </si>
  <si>
    <t>20-09-2004 00:00:00</t>
  </si>
  <si>
    <t>27969207</t>
  </si>
  <si>
    <t>ООО "Центральная ТЭЦ"</t>
  </si>
  <si>
    <t>4217148426</t>
  </si>
  <si>
    <t>12-10-2012 00:00:00</t>
  </si>
  <si>
    <t>25-07-2022 00:00:00</t>
  </si>
  <si>
    <t>31304544</t>
  </si>
  <si>
    <t>ООО "Черкизово ТЭК"</t>
  </si>
  <si>
    <t>7714974474</t>
  </si>
  <si>
    <t>771001001</t>
  </si>
  <si>
    <t>27614748</t>
  </si>
  <si>
    <t>ООО "ЭСКК"</t>
  </si>
  <si>
    <t>4205140782</t>
  </si>
  <si>
    <t>29-10-2007 00:00:00</t>
  </si>
  <si>
    <t>28272126</t>
  </si>
  <si>
    <t>ООО "Электросетьсервис"</t>
  </si>
  <si>
    <t>4223057103</t>
  </si>
  <si>
    <t>24-05-2012 00:00:00</t>
  </si>
  <si>
    <t>26322897</t>
  </si>
  <si>
    <t>ООО "Энергия"</t>
  </si>
  <si>
    <t>4217067431</t>
  </si>
  <si>
    <t>01-08-2012 00:00:00</t>
  </si>
  <si>
    <t>28255981</t>
  </si>
  <si>
    <t>ООО "ЭнергоАльянс"</t>
  </si>
  <si>
    <t>4253013939</t>
  </si>
  <si>
    <t>10-04-2013 00:00:00</t>
  </si>
  <si>
    <t>13-02-2020 00:00:00</t>
  </si>
  <si>
    <t>28502565</t>
  </si>
  <si>
    <t>ООО "ЭнергоПаритет"</t>
  </si>
  <si>
    <t>4205262491</t>
  </si>
  <si>
    <t>13-03-2013 00:00:00</t>
  </si>
  <si>
    <t>28469139</t>
  </si>
  <si>
    <t>ООО "ЭнергоРесурс"</t>
  </si>
  <si>
    <t>4205250834</t>
  </si>
  <si>
    <t>17-09-2012 00:00:00</t>
  </si>
  <si>
    <t>30992391</t>
  </si>
  <si>
    <t>ООО "ЭнергоТранзит"</t>
  </si>
  <si>
    <t>5406603432</t>
  </si>
  <si>
    <t>17-10-2017 00:00:00</t>
  </si>
  <si>
    <t>26322877</t>
  </si>
  <si>
    <t>ООО "Энергопромсервис"</t>
  </si>
  <si>
    <t>4205035530</t>
  </si>
  <si>
    <t>01-01-2015 00:00:00</t>
  </si>
  <si>
    <t>31327477</t>
  </si>
  <si>
    <t>ООО "Энергопрофит"</t>
  </si>
  <si>
    <t>7708341064</t>
  </si>
  <si>
    <t>770801001</t>
  </si>
  <si>
    <t>16-07-2019 00:00:00</t>
  </si>
  <si>
    <t>30897212</t>
  </si>
  <si>
    <t>ООО "Энергосервис"</t>
  </si>
  <si>
    <t>4212038927</t>
  </si>
  <si>
    <t>421201001</t>
  </si>
  <si>
    <t>01-08-2016 00:00:00</t>
  </si>
  <si>
    <t>31149791</t>
  </si>
  <si>
    <t>ООО "Энергосетьсервис"</t>
  </si>
  <si>
    <t>4223120757</t>
  </si>
  <si>
    <t>19-02-2018 00:00:00</t>
  </si>
  <si>
    <t>29647599</t>
  </si>
  <si>
    <t>ООО "Энергосистемы Регионов"</t>
  </si>
  <si>
    <t>4205305032</t>
  </si>
  <si>
    <t>20-03-2015 00:00:00</t>
  </si>
  <si>
    <t>27-01-2022 00:00:00</t>
  </si>
  <si>
    <t>31364463</t>
  </si>
  <si>
    <t>ООО "ЮТЭЦ"</t>
  </si>
  <si>
    <t>4230033209</t>
  </si>
  <si>
    <t>423001001</t>
  </si>
  <si>
    <t>17-04-2019 00:00:00</t>
  </si>
  <si>
    <t>26356982</t>
  </si>
  <si>
    <t>ООО "Юргинский машиностроительный завод"</t>
  </si>
  <si>
    <t>4230020425</t>
  </si>
  <si>
    <t>20-10-2005 00:00:00</t>
  </si>
  <si>
    <t>26322900</t>
  </si>
  <si>
    <t>ООО «Кузбасская энергосетевая компания»</t>
  </si>
  <si>
    <t>4205109750</t>
  </si>
  <si>
    <t>11-07-2006 00:00:00</t>
  </si>
  <si>
    <t>26322902</t>
  </si>
  <si>
    <t>ООО «Мысковская электросетевая организация»</t>
  </si>
  <si>
    <t>4214026476</t>
  </si>
  <si>
    <t>08-11-2006 00:00:00</t>
  </si>
  <si>
    <t>30433612</t>
  </si>
  <si>
    <t>ООО «Энергетическая компания «СТИ»</t>
  </si>
  <si>
    <t>7839041402</t>
  </si>
  <si>
    <t>783901001</t>
  </si>
  <si>
    <t>27968109</t>
  </si>
  <si>
    <t>ООО ХК "СДС - Энерго"</t>
  </si>
  <si>
    <t>4250003450</t>
  </si>
  <si>
    <t>24-07-2006 00:00:00</t>
  </si>
  <si>
    <t>27666774</t>
  </si>
  <si>
    <t>ООО фирма "ФАЛАР"</t>
  </si>
  <si>
    <t>4210000212</t>
  </si>
  <si>
    <t>30-12-1998 00:00:00</t>
  </si>
  <si>
    <t>01-01-2014 00:00:00</t>
  </si>
  <si>
    <t>26322905</t>
  </si>
  <si>
    <t>ОСП «Юргинский ферросплавный завод» ОАО "Кузнецкие ферросплавы"</t>
  </si>
  <si>
    <t>26-04-1996 00:00:00</t>
  </si>
  <si>
    <t>26835292</t>
  </si>
  <si>
    <t>ПАО "КОКС"</t>
  </si>
  <si>
    <t>4205001274</t>
  </si>
  <si>
    <t>30-07-1993 00:00:00</t>
  </si>
  <si>
    <t>26319037</t>
  </si>
  <si>
    <t>ПАО "Кузбассэнергосбыт"</t>
  </si>
  <si>
    <t>4205109214</t>
  </si>
  <si>
    <t>01-07-2006 00:00:00</t>
  </si>
  <si>
    <t>27954259</t>
  </si>
  <si>
    <t>ПАО "ФСК ЕЭС"</t>
  </si>
  <si>
    <t>997450001</t>
  </si>
  <si>
    <t>26519663</t>
  </si>
  <si>
    <t>ПАО "ЮК ГРЭС"</t>
  </si>
  <si>
    <t>4222010511</t>
  </si>
  <si>
    <t>422201001</t>
  </si>
  <si>
    <t>30906887</t>
  </si>
  <si>
    <t>Свердловский филиал ООО "ЕЭС-Гарант"</t>
  </si>
  <si>
    <t>5024173259</t>
  </si>
  <si>
    <t>667043001</t>
  </si>
  <si>
    <t>27770034</t>
  </si>
  <si>
    <t>Сибирский филиал ООО "Энергосбытовая компания "Энергосервис"</t>
  </si>
  <si>
    <t>4211016825</t>
  </si>
  <si>
    <t>422343001</t>
  </si>
  <si>
    <t>26521962</t>
  </si>
  <si>
    <t>Филиал "Антоновское рудоуправление" ОАО "Кузнецкие ферросплавы"</t>
  </si>
  <si>
    <t>424602001</t>
  </si>
  <si>
    <t>11-06-2013 00:00:00</t>
  </si>
  <si>
    <t>26322882</t>
  </si>
  <si>
    <t>Филиал ПАО "Россети Сибирь" - "Кузбассэнерго-РЭС"</t>
  </si>
  <si>
    <t>2460069527</t>
  </si>
  <si>
    <t>31-03-2008 00:00:00</t>
  </si>
  <si>
    <t>30914574</t>
  </si>
  <si>
    <t>Филиал ФГБУ "ЦЖКУ" МИНОБОРОНЫ РОССИИ (по ЦВО)</t>
  </si>
  <si>
    <t>7729314745</t>
  </si>
  <si>
    <t>27196237</t>
  </si>
  <si>
    <t>филиал "Забайкальский" АО "Оборонэнерго"</t>
  </si>
  <si>
    <t>7704726225</t>
  </si>
  <si>
    <t>753643001</t>
  </si>
  <si>
    <t>27269797</t>
  </si>
  <si>
    <t>филиал "Сибирский" АО "Оборонэнерго"</t>
  </si>
  <si>
    <t>540643001</t>
  </si>
  <si>
    <t>Оглавление шаблона (список листов)</t>
  </si>
  <si>
    <t>скрыть</t>
  </si>
  <si>
    <t>Инструкция</t>
  </si>
  <si>
    <t>перейти на лист</t>
  </si>
  <si>
    <t>Титульный</t>
  </si>
  <si>
    <t>Титульный лист</t>
  </si>
  <si>
    <t>Прил 1_дог</t>
  </si>
  <si>
    <t>С1</t>
  </si>
  <si>
    <t>Расходы на выполнение мероприятий по технологическому присоединению, предусмотренных подпунктами "а" и "в" пункта 16 Методических указаний</t>
  </si>
  <si>
    <t>С1 расходы</t>
  </si>
  <si>
    <t>Расчет фактических расходов на выполнение мероприятий по технологическому присоединению, предусмотренных подпунктами "а" и "в" пункта 16 Методических указаний</t>
  </si>
  <si>
    <t>Комментарии</t>
  </si>
  <si>
    <t>Примечание</t>
  </si>
  <si>
    <t>Листы С2 - С8 заполняются и предоставляются в отдельном шаблоне</t>
  </si>
  <si>
    <t>19.10.2022</t>
  </si>
  <si>
    <t>Предложения территориальной сетевой организации на установление платы за технологическое присоединение по стандартизированным ставкам</t>
  </si>
  <si>
    <t>Субъект РФ</t>
  </si>
  <si>
    <t>Версия</t>
  </si>
  <si>
    <t>Версия организации</t>
  </si>
  <si>
    <t>Плановый период регулирования</t>
  </si>
  <si>
    <t>2023</t>
  </si>
  <si>
    <t>Отчетный фактический период</t>
  </si>
  <si>
    <t>Квартал</t>
  </si>
  <si>
    <t>Филиал</t>
  </si>
  <si>
    <t>Наименование организации</t>
  </si>
  <si>
    <t>Наименование подразделения</t>
  </si>
  <si>
    <t>ИНН</t>
  </si>
  <si>
    <t>КПП</t>
  </si>
  <si>
    <t>ОГРН</t>
  </si>
  <si>
    <t>Сетевая компания</t>
  </si>
  <si>
    <t>Адрес организации</t>
  </si>
  <si>
    <t>Юридический адрес</t>
  </si>
  <si>
    <t>652600, РФ, Кемеровская область-Кузбасс, г.Белово, ул. Кемеровская, 4</t>
  </si>
  <si>
    <t>Почтовый адрес</t>
  </si>
  <si>
    <t>Руководитель</t>
  </si>
  <si>
    <t>Фамилия, имя, отчество</t>
  </si>
  <si>
    <t>Жуков Вячеслав Александрович</t>
  </si>
  <si>
    <t>Должность</t>
  </si>
  <si>
    <t>Генеральный директор</t>
  </si>
  <si>
    <t>(Код) номер телефона</t>
  </si>
  <si>
    <t>8 (384-52) 99-6-00</t>
  </si>
  <si>
    <t>Уполномоченное лицо регулируемой организации _x000D_
(в случае, если отличается от руководителя)</t>
  </si>
  <si>
    <t>Наличие уполномоченного лица</t>
  </si>
  <si>
    <t>Нет</t>
  </si>
  <si>
    <t>Формировать лист 'Доверенность'</t>
  </si>
  <si>
    <t>Контактный телефон</t>
  </si>
  <si>
    <t>E-mail</t>
  </si>
  <si>
    <t>Дата выдачи доверенности</t>
  </si>
  <si>
    <t>Срок действия доверенности</t>
  </si>
  <si>
    <t>Фамилия, имя, отчество лица, выдавшего доверенность</t>
  </si>
  <si>
    <t>Должность лица, выдавшего доверенность</t>
  </si>
  <si>
    <t>Основание для выдачи доверенности</t>
  </si>
  <si>
    <t>Право передоверия</t>
  </si>
  <si>
    <t>Номер доверенности</t>
  </si>
  <si>
    <t>Главный бухгалтер</t>
  </si>
  <si>
    <t>Сидельцева Ольга Аркадьевна</t>
  </si>
  <si>
    <t>8 (384-52) 99-6-03</t>
  </si>
  <si>
    <t>Должностное лицо, ответственное за составление формы</t>
  </si>
  <si>
    <t>Кудрявцева Галина Владимировна</t>
  </si>
  <si>
    <t>Главный специалист ПТО</t>
  </si>
  <si>
    <t>8 (384-52) 99-6-36</t>
  </si>
  <si>
    <t>e-mail</t>
  </si>
  <si>
    <t>kudriavtzeva@kuzbasselektro.ru</t>
  </si>
  <si>
    <t>DATE</t>
  </si>
  <si>
    <t>URL</t>
  </si>
  <si>
    <t>METOD</t>
  </si>
  <si>
    <t>Приложение 1</t>
  </si>
  <si>
    <t>№ п/п</t>
  </si>
  <si>
    <t>Договор технологического присоединения</t>
  </si>
  <si>
    <t>Наименование потребителя</t>
  </si>
  <si>
    <t>Местонахождение энергопринимающих устройств (адрес объекта)</t>
  </si>
  <si>
    <t>Заявка на технологическое присоединение</t>
  </si>
  <si>
    <t>Максимальная мощность по договору ТП, в рамках которого выполнено ТП, кВт</t>
  </si>
  <si>
    <t>Уровень напряжения, _x000D_
кВ</t>
  </si>
  <si>
    <t>Метод расчета_x000D_
 (льготная категория/_x000D_
ставка за 1 квт/_x000D_
стандартизированная ставка/_x000D_
инд.проект)</t>
  </si>
  <si>
    <t>Категория ставки С1 по заявителям</t>
  </si>
  <si>
    <t>Стоимость строительства по договору ТП (без учета НДС), руб.</t>
  </si>
  <si>
    <t xml:space="preserve">C1 по договору, руб. </t>
  </si>
  <si>
    <t>Выручка по договору, руб.</t>
  </si>
  <si>
    <t>Фактически понесенные расходы, руб.</t>
  </si>
  <si>
    <t>С1 факт, руб.</t>
  </si>
  <si>
    <t>Акт об осуществлении технологического присоединения</t>
  </si>
  <si>
    <t>Стоимость договора ТП (без учета НДС), всего, руб.</t>
  </si>
  <si>
    <t>t</t>
  </si>
  <si>
    <t>Договор</t>
  </si>
  <si>
    <t>дата</t>
  </si>
  <si>
    <t>номер</t>
  </si>
  <si>
    <t>Гиперссылка на файл с документом</t>
  </si>
  <si>
    <t>Ранее присоединенная максимальная мощность, кВт</t>
  </si>
  <si>
    <t>Максимальная мощность (без учета ранее присоединенной (существующей) максимальной мощности), кВт</t>
  </si>
  <si>
    <t>Сумма актирования, руб. _x000D_
(без учета НДС)</t>
  </si>
  <si>
    <t>скрытые столбцы</t>
  </si>
  <si>
    <t>0</t>
  </si>
  <si>
    <t>×</t>
  </si>
  <si>
    <t>1-ТП/2020</t>
  </si>
  <si>
    <t>https://regportal-tariff.ru/disclo/get_file?p_guid=3ff4d42e-c92e-4306-bf1e-06b229e55844</t>
  </si>
  <si>
    <t>АО "СУПК"</t>
  </si>
  <si>
    <t>Новокузнецкий район, земельные участки с кадастровыми № 42:09:3702001:206, 42:09:3702001:247, 42:09:3702001:116</t>
  </si>
  <si>
    <t>132</t>
  </si>
  <si>
    <t>https://regportal-tariff.ru/disclo/get_file?p_guid=84e70060-7dbd-4ac2-8ee5-c99fa7999398</t>
  </si>
  <si>
    <t>1-20 кВ</t>
  </si>
  <si>
    <t>станд. ставка</t>
  </si>
  <si>
    <t>НЕ п. 12(1) и 14</t>
  </si>
  <si>
    <t>74</t>
  </si>
  <si>
    <t>https://regportal-tariff.ru/disclo/get_file?p_guid=74a50031-da05-405f-ae3f-c036de00bf21</t>
  </si>
  <si>
    <t>5-ТП/2020</t>
  </si>
  <si>
    <t>https://regportal-tariff.ru/disclo/get_file?p_guid=e883a2f1-8692-4b5a-b2dd-1aa7f6d0a392</t>
  </si>
  <si>
    <t>ЗАО "Шахта Беловская"</t>
  </si>
  <si>
    <t>Беловский р-он, пос. Новый Каракан, ул. Содружества, 44-45</t>
  </si>
  <si>
    <t>1662</t>
  </si>
  <si>
    <t>https://regportal-tariff.ru/disclo/get_file?p_guid=8caf7b04-4e57-452a-a3d0-2c6ef1ec1591</t>
  </si>
  <si>
    <t>0,4 кВ</t>
  </si>
  <si>
    <t>п. 12(1) и 14</t>
  </si>
  <si>
    <t>80</t>
  </si>
  <si>
    <t>https://regportal-tariff.ru/disclo/get_file?p_guid=3e6e5f6f-7233-42c5-b747-38ae04612f42</t>
  </si>
  <si>
    <t>2-ТП/2021</t>
  </si>
  <si>
    <t>https://regportal-tariff.ru/disclo/get_file?p_guid=f1995e83-82d7-4d2c-ac91-903a5e1a272d</t>
  </si>
  <si>
    <t>ООО "КРУ-Взрывпром"</t>
  </si>
  <si>
    <t>Кемеровская область-Кузбасс, г.Кемерово, ориентир ж.р. Кедровка, 30 м на восток от границы ж.р. Кедровка</t>
  </si>
  <si>
    <t>б/н</t>
  </si>
  <si>
    <t>https://regportal-tariff.ru/disclo/get_file?p_guid=ee717f4a-6fac-4d58-9109-a85606aaa6ed</t>
  </si>
  <si>
    <t>75</t>
  </si>
  <si>
    <t>https://regportal-tariff.ru/disclo/get_file?p_guid=46f59079-3609-4b7f-aa68-d628554556c4</t>
  </si>
  <si>
    <t>5-ТП/2021</t>
  </si>
  <si>
    <t>https://regportal-tariff.ru/disclo/get_file?p_guid=a9c476b2-b0dd-407f-8418-6e9ee61b2400</t>
  </si>
  <si>
    <t>ООО "Краснобродпромвзрыв"</t>
  </si>
  <si>
    <t>Кемеровская область-Кузбасс, МО "Краснобродский городской округ", земельный участок с кадастровым № 42:10:0404007:141</t>
  </si>
  <si>
    <t>1338</t>
  </si>
  <si>
    <t>https://regportal-tariff.ru/disclo/get_file?p_guid=706095ca-45ee-4146-8be1-6eefe6101b3f</t>
  </si>
  <si>
    <t>91</t>
  </si>
  <si>
    <t>https://regportal-tariff.ru/disclo/get_file?p_guid=f328de38-8178-4928-8fbd-34b0122bf541</t>
  </si>
  <si>
    <t>Добавить объект</t>
  </si>
  <si>
    <t>Приложение 10</t>
  </si>
  <si>
    <t>Наименование мероприятий</t>
  </si>
  <si>
    <r>
      <t>Информация для расчета стандартизированной тарифной ставки С</t>
    </r>
    <r>
      <rPr>
        <vertAlign val="subscript"/>
        <sz val="9"/>
        <rFont val="Tahoma"/>
        <family val="2"/>
        <charset val="204"/>
      </rPr>
      <t>1</t>
    </r>
  </si>
  <si>
    <t>Расходы на одно присоединение_x000D_
(руб. на одно ТП)</t>
  </si>
  <si>
    <t>Расходы по каждому мероприятию (руб.)</t>
  </si>
  <si>
    <t>Количество технологических присоединений (шт.)</t>
  </si>
  <si>
    <t>Объем максимальной мощности (кВт)</t>
  </si>
  <si>
    <t>С1.1</t>
  </si>
  <si>
    <t>Подготовка и выдача сетевой организацией технических условий Заявителю и их согласование с системным оператором</t>
  </si>
  <si>
    <t>1.1</t>
  </si>
  <si>
    <t>Подготовка и выдача сетевой организацией технических условий Заявителю и их согласование с системным оператором до 15 Квт</t>
  </si>
  <si>
    <t>1.2</t>
  </si>
  <si>
    <t>Подготовка и выдача сетевой организацией технических условий Заявителю и их согласование с системным оператором до 150 Квт</t>
  </si>
  <si>
    <t>С1.2</t>
  </si>
  <si>
    <t xml:space="preserve">Проверка сетевой организацией выполнения Заявителем технических условий </t>
  </si>
  <si>
    <t>С1.2.1</t>
  </si>
  <si>
    <t xml:space="preserve">для случаев технологического присоединения объектов Заявителей, указанных в пунктах 12(1) и 14 </t>
  </si>
  <si>
    <t xml:space="preserve">С1.2.2 </t>
  </si>
  <si>
    <t>для случаев технологического присоединения объектов Заявителей, не предусмотренных С1.2.1</t>
  </si>
  <si>
    <t>Приложение 11</t>
  </si>
  <si>
    <t>Показатели</t>
  </si>
  <si>
    <t>Расходы (без учета НДС), руб.</t>
  </si>
  <si>
    <t>Обосновывающий документ</t>
  </si>
  <si>
    <t>Комментарий</t>
  </si>
  <si>
    <t>Название</t>
  </si>
  <si>
    <t>Дата</t>
  </si>
  <si>
    <t>Номер</t>
  </si>
  <si>
    <t>1. На подготовку и выдачу сетевой организацией технических условий Заявителю и их согласование с системным оператором</t>
  </si>
  <si>
    <t>Расходы по выполнению мероприятий по технологическому присоединению, всего</t>
  </si>
  <si>
    <t>1.1.1</t>
  </si>
  <si>
    <t>Вспомогательные материалы</t>
  </si>
  <si>
    <t>1.1.1.0</t>
  </si>
  <si>
    <t>Добавить документ</t>
  </si>
  <si>
    <t>1.1.2</t>
  </si>
  <si>
    <t>Энергия на хозяйственные нужды</t>
  </si>
  <si>
    <t>1.1.2.0</t>
  </si>
  <si>
    <t>1.1.3</t>
  </si>
  <si>
    <t>Оплата труда ППП</t>
  </si>
  <si>
    <t>1.1.3.0</t>
  </si>
  <si>
    <t>1.1.3.1</t>
  </si>
  <si>
    <t>Карточка счёта 20</t>
  </si>
  <si>
    <t>https://regportal-tariff.ru/disclo/get_file?p_guid=182fca12-2843-4432-b96c-ed95949b2357</t>
  </si>
  <si>
    <t>1.1.4</t>
  </si>
  <si>
    <t>Отчисления на страховые взносы</t>
  </si>
  <si>
    <t>1.1.4.0</t>
  </si>
  <si>
    <t>1.1.4.1</t>
  </si>
  <si>
    <t>https://regportal-tariff.ru/disclo/get_file?p_guid=157321e6-f3a2-4ae5-81e0-828dcf167564</t>
  </si>
  <si>
    <t>1.1.4.2</t>
  </si>
  <si>
    <t>https://regportal-tariff.ru/disclo/get_file?p_guid=81d6e35a-134e-49b1-b607-08c000b95419</t>
  </si>
  <si>
    <t>1.1.5</t>
  </si>
  <si>
    <t>Прочие расходы, всего, в том числе:</t>
  </si>
  <si>
    <t>1.1.5.1</t>
  </si>
  <si>
    <t>- работы и услуги производственного характера</t>
  </si>
  <si>
    <t>1.1.5.1.0</t>
  </si>
  <si>
    <t>1.1.5.2</t>
  </si>
  <si>
    <t>- налоги и сборы, уменьшающие налогооблагаемую базу на прибыль организаций, всего</t>
  </si>
  <si>
    <t>1.1.5.2.0</t>
  </si>
  <si>
    <t>1.1.5.3</t>
  </si>
  <si>
    <t>- работы и услуги непроизводственного характера, в т.ч.:</t>
  </si>
  <si>
    <t>1.1.5.3.1</t>
  </si>
  <si>
    <t>услуги связи</t>
  </si>
  <si>
    <t>1.1.5.3.1.0</t>
  </si>
  <si>
    <t>1.1.5.3.2</t>
  </si>
  <si>
    <t>расходы на охрану и пожарную безопасность</t>
  </si>
  <si>
    <t>1.1.5.3.2.0</t>
  </si>
  <si>
    <t>1.1.5.3.3</t>
  </si>
  <si>
    <t>расходы на информационное обслуживание, иные услуги, связанные с деятельностью по технологическому присоединению</t>
  </si>
  <si>
    <t>1.1.5.3.3.0</t>
  </si>
  <si>
    <t>1.1.5.3.4</t>
  </si>
  <si>
    <t>плата за аренду имущества</t>
  </si>
  <si>
    <t>1.1.5.3.4.0</t>
  </si>
  <si>
    <t>1.1.5.3.5</t>
  </si>
  <si>
    <t>другие прочие расходы, связанные с производством и реализацией</t>
  </si>
  <si>
    <t>1.1.5.3.5.0</t>
  </si>
  <si>
    <t>1.1.6</t>
  </si>
  <si>
    <t>Внереализационные расходы, всего</t>
  </si>
  <si>
    <t>1.1.6.1</t>
  </si>
  <si>
    <t>- расходы на услуги банков</t>
  </si>
  <si>
    <t>1.1.6.1.0</t>
  </si>
  <si>
    <t>1.1.6.2</t>
  </si>
  <si>
    <t>- % за пользование кредитом</t>
  </si>
  <si>
    <t>1.1.6.2.0</t>
  </si>
  <si>
    <t>1.1.6.3</t>
  </si>
  <si>
    <t>- прочие обоснованные расходы</t>
  </si>
  <si>
    <t>1.1.6.3.0</t>
  </si>
  <si>
    <t>1.1.6.4</t>
  </si>
  <si>
    <t>- денежные выплаты социального характера (по Коллективному договору)</t>
  </si>
  <si>
    <t>1.1.6.4.0</t>
  </si>
  <si>
    <t xml:space="preserve">2. С1.2.1 - для случаев технологического присоединения объектов Заявителей, указанных в пунктах 12(1) и 14 </t>
  </si>
  <si>
    <t>2.1</t>
  </si>
  <si>
    <t>2.1.1</t>
  </si>
  <si>
    <t>2.1.1.0</t>
  </si>
  <si>
    <t>2.1.2</t>
  </si>
  <si>
    <t>2.1.2.0</t>
  </si>
  <si>
    <t>2.1.3</t>
  </si>
  <si>
    <t>2.1.3.0</t>
  </si>
  <si>
    <t>2.1.3.1</t>
  </si>
  <si>
    <t>2.1.4</t>
  </si>
  <si>
    <t>2.1.4.0</t>
  </si>
  <si>
    <t>2.1.4.1</t>
  </si>
  <si>
    <t>2.1.4.2</t>
  </si>
  <si>
    <t>2.1.5</t>
  </si>
  <si>
    <t>2.1.5.1</t>
  </si>
  <si>
    <t>2.1.5.1.0</t>
  </si>
  <si>
    <t>2.1.5.2</t>
  </si>
  <si>
    <t>2.1.5.2.0</t>
  </si>
  <si>
    <t>2.1.5.3</t>
  </si>
  <si>
    <t>2.1.5.3.1</t>
  </si>
  <si>
    <t>2.1.5.3.1.0</t>
  </si>
  <si>
    <t>2.1.5.3.2</t>
  </si>
  <si>
    <t>2.1.5.3.2.0</t>
  </si>
  <si>
    <t>2.1.5.3.3</t>
  </si>
  <si>
    <t>2.1.5.3.3.0</t>
  </si>
  <si>
    <t>2.1.5.3.4</t>
  </si>
  <si>
    <t>2.1.5.3.4.0</t>
  </si>
  <si>
    <t>2.1.5.3.5</t>
  </si>
  <si>
    <t>2.1.5.3.5.0</t>
  </si>
  <si>
    <t>2.1.6</t>
  </si>
  <si>
    <t>2.1.6.1</t>
  </si>
  <si>
    <t>2.1.6.1.0</t>
  </si>
  <si>
    <t>2.1.6.2</t>
  </si>
  <si>
    <t>2.1.6.2.0</t>
  </si>
  <si>
    <t>2.1.6.3</t>
  </si>
  <si>
    <t>2.1.6.3.0</t>
  </si>
  <si>
    <t>2.1.6.4</t>
  </si>
  <si>
    <t>2.1.6.4.0</t>
  </si>
  <si>
    <t>3. С1.2.2 - для случаев технологического присоединения объектов Заявителей, не предусмотренных С1.2.1</t>
  </si>
  <si>
    <t>3.1</t>
  </si>
  <si>
    <t>3.1.1</t>
  </si>
  <si>
    <t>3.1.1.0</t>
  </si>
  <si>
    <t>3.1.2</t>
  </si>
  <si>
    <t>3.1.2.0</t>
  </si>
  <si>
    <t>3.1.3</t>
  </si>
  <si>
    <t>3.1.3.0</t>
  </si>
  <si>
    <t>3.1.3.1</t>
  </si>
  <si>
    <t>3.1.4</t>
  </si>
  <si>
    <t>3.1.4.0</t>
  </si>
  <si>
    <t>3.1.4.1</t>
  </si>
  <si>
    <t>3.1.4.2</t>
  </si>
  <si>
    <t>3.1.5</t>
  </si>
  <si>
    <t>3.1.5.1</t>
  </si>
  <si>
    <t>3.1.5.1.0</t>
  </si>
  <si>
    <t>3.1.5.2</t>
  </si>
  <si>
    <t>3.1.5.2.0</t>
  </si>
  <si>
    <t>3.1.5.3</t>
  </si>
  <si>
    <t>3.1.5.3.1</t>
  </si>
  <si>
    <t>3.1.5.3.1.0</t>
  </si>
  <si>
    <t>3.1.5.3.2</t>
  </si>
  <si>
    <t>3.1.5.3.2.0</t>
  </si>
  <si>
    <t>3.1.5.3.3</t>
  </si>
  <si>
    <t>3.1.5.3.3.0</t>
  </si>
  <si>
    <t>3.1.5.3.4</t>
  </si>
  <si>
    <t>3.1.5.3.4.0</t>
  </si>
  <si>
    <t>3.1.5.3.5</t>
  </si>
  <si>
    <t>3.1.5.3.5.0</t>
  </si>
  <si>
    <t>3.1.6</t>
  </si>
  <si>
    <t>3.1.6.1</t>
  </si>
  <si>
    <t>3.1.6.1.0</t>
  </si>
  <si>
    <t>3.1.6.2</t>
  </si>
  <si>
    <t>3.1.6.2.0</t>
  </si>
  <si>
    <t>3.1.6.3</t>
  </si>
  <si>
    <t>3.1.6.3.0</t>
  </si>
  <si>
    <t>3.1.6.4</t>
  </si>
  <si>
    <t>3.1.6.4.0</t>
  </si>
  <si>
    <t>1</t>
  </si>
  <si>
    <t>2</t>
  </si>
  <si>
    <t>3</t>
  </si>
  <si>
    <t>4</t>
  </si>
  <si>
    <t>5</t>
  </si>
  <si>
    <t>6</t>
  </si>
  <si>
    <t>7</t>
  </si>
  <si>
    <t>8</t>
  </si>
  <si>
    <t>9</t>
  </si>
  <si>
    <t>10</t>
  </si>
  <si>
    <t>Добавить комментарий</t>
  </si>
  <si>
    <t>et_List_Pril1</t>
  </si>
  <si>
    <t>et_List_s1rashod</t>
  </si>
  <si>
    <t>et_List_08</t>
  </si>
  <si>
    <t>Да</t>
  </si>
  <si>
    <t>et_Comm</t>
  </si>
  <si>
    <t>REGION</t>
  </si>
  <si>
    <t>month_list</t>
  </si>
  <si>
    <t>logical</t>
  </si>
  <si>
    <t>doc_list</t>
  </si>
  <si>
    <t>year_list</t>
  </si>
  <si>
    <t>year_first_list</t>
  </si>
  <si>
    <t>city_type_list</t>
  </si>
  <si>
    <t>kat_nad_list</t>
  </si>
  <si>
    <t>napr_list</t>
  </si>
  <si>
    <t>metod_list</t>
  </si>
  <si>
    <t>object_type_list</t>
  </si>
  <si>
    <t>bid_category_c1</t>
  </si>
  <si>
    <t>Амурская область</t>
  </si>
  <si>
    <t>Январь</t>
  </si>
  <si>
    <t>отсутствует</t>
  </si>
  <si>
    <t>2020</t>
  </si>
  <si>
    <t>город</t>
  </si>
  <si>
    <t>III</t>
  </si>
  <si>
    <t>льготная до 15 кВт</t>
  </si>
  <si>
    <t xml:space="preserve">однофазный прямого включения </t>
  </si>
  <si>
    <t>Вологодская область</t>
  </si>
  <si>
    <t>Февраль</t>
  </si>
  <si>
    <t>ссылка на документ</t>
  </si>
  <si>
    <t>2021</t>
  </si>
  <si>
    <t>село</t>
  </si>
  <si>
    <t>II</t>
  </si>
  <si>
    <t>льготная до 150 кВт</t>
  </si>
  <si>
    <t>однофазный полукосвенного включения</t>
  </si>
  <si>
    <t>Волгоградская область</t>
  </si>
  <si>
    <t>Март</t>
  </si>
  <si>
    <t>2022</t>
  </si>
  <si>
    <t>I</t>
  </si>
  <si>
    <t>35 кВ</t>
  </si>
  <si>
    <t>ставка за 1 кВт</t>
  </si>
  <si>
    <t>однофазный косвенного включения</t>
  </si>
  <si>
    <t>Воронежская область</t>
  </si>
  <si>
    <t>Апрель</t>
  </si>
  <si>
    <t>план</t>
  </si>
  <si>
    <t>110 кВ и выше</t>
  </si>
  <si>
    <t xml:space="preserve">трехфазный прямого включения </t>
  </si>
  <si>
    <t>Еврейская автономная область</t>
  </si>
  <si>
    <t>Май</t>
  </si>
  <si>
    <t>2024</t>
  </si>
  <si>
    <t>ИПР</t>
  </si>
  <si>
    <t>трехфазный полукосвенного включения</t>
  </si>
  <si>
    <t>Калининградская область</t>
  </si>
  <si>
    <t>Июнь</t>
  </si>
  <si>
    <t>2025</t>
  </si>
  <si>
    <t>инд. проект</t>
  </si>
  <si>
    <t>трехфазный косвенного включения</t>
  </si>
  <si>
    <t>Июль</t>
  </si>
  <si>
    <t>2026</t>
  </si>
  <si>
    <t>Костромская область</t>
  </si>
  <si>
    <t>Август</t>
  </si>
  <si>
    <t>2027</t>
  </si>
  <si>
    <t>Красноярский край</t>
  </si>
  <si>
    <t>Сентябрь</t>
  </si>
  <si>
    <t>2028</t>
  </si>
  <si>
    <t>Ленинградская область</t>
  </si>
  <si>
    <t>Октябрь</t>
  </si>
  <si>
    <t>2029</t>
  </si>
  <si>
    <t>Ненецкий автономный округ</t>
  </si>
  <si>
    <t>Ноябрь</t>
  </si>
  <si>
    <t>2030</t>
  </si>
  <si>
    <t>Нижегородская область</t>
  </si>
  <si>
    <t>Декабрь</t>
  </si>
  <si>
    <t>Пермский край</t>
  </si>
  <si>
    <t>Республика Алтай</t>
  </si>
  <si>
    <t>Республика Карелия</t>
  </si>
  <si>
    <t>Республика Крым</t>
  </si>
  <si>
    <t>Республика Татарстан</t>
  </si>
  <si>
    <t>Республика Хакасия</t>
  </si>
  <si>
    <t>Ставропольский край</t>
  </si>
  <si>
    <t>Челябинская область</t>
  </si>
  <si>
    <t>Чеченская республика</t>
  </si>
  <si>
    <t>Чувашская республика</t>
  </si>
  <si>
    <t>Ямало-Ненецкий автономный округ</t>
  </si>
  <si>
    <t>reg_list</t>
  </si>
  <si>
    <t>TemplateState</t>
  </si>
  <si>
    <t>START_FILL_TITLE</t>
  </si>
  <si>
    <t>LINK_DOC_MASK</t>
  </si>
  <si>
    <t>^https:\/\/regportal-tariff\.ru\/disclo\/get_file\?p_guid=[0-9a-f]{8}-[0-9a-f]{4}-[0-9a-f]{4}-[0-9a-f]{4}-[0-9a-f]{12}$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</si>
</sst>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0.00000"/>
    <numFmt numFmtId="169" formatCode="dd\.mm\.yyyy"/>
  </numFmts>
  <fonts count="32">
    <font>
      <sz val="11"/>
      <color rgb="FF000000"/>
      <name val="Calibri"/>
      <scheme val="minor"/>
    </font>
    <font>
      <b/>
      <sz val="10"/>
      <name val="Tahoma"/>
    </font>
    <font>
      <sz val="10"/>
      <name val="Tahoma"/>
    </font>
    <font>
      <u/>
      <sz val="10"/>
      <color theme="0" tint="-4.9989318521683403E-2"/>
      <name val="Tahoma"/>
    </font>
    <font>
      <u/>
      <sz val="10"/>
      <color rgb="FF0000FF"/>
      <name val="Tahoma"/>
    </font>
    <font>
      <b/>
      <i/>
      <sz val="10"/>
      <name val="Tahoma"/>
    </font>
    <font>
      <b/>
      <u/>
      <sz val="11"/>
      <color rgb="FF0000FF"/>
      <name val="Tahoma"/>
    </font>
    <font>
      <sz val="11"/>
      <color rgb="FFFFFFFF"/>
      <name val="Tahoma"/>
    </font>
    <font>
      <u/>
      <sz val="20"/>
      <color rgb="FF003366"/>
      <name val="Tahoma"/>
    </font>
    <font>
      <sz val="9"/>
      <name val="Tahoma"/>
    </font>
    <font>
      <sz val="11"/>
      <color rgb="FF000000"/>
      <name val="Tahoma"/>
    </font>
    <font>
      <b/>
      <sz val="10"/>
      <color rgb="FF000000"/>
      <name val="Tahoma"/>
    </font>
    <font>
      <sz val="11"/>
      <color rgb="FF000000"/>
      <name val="Marlett"/>
    </font>
    <font>
      <sz val="10"/>
      <color rgb="FF000000"/>
      <name val="Tahoma"/>
    </font>
    <font>
      <sz val="9"/>
      <color rgb="FF000000"/>
      <name val="Tahoma"/>
    </font>
    <font>
      <sz val="9"/>
      <color rgb="FFFFFFFF"/>
      <name val="Tahoma"/>
    </font>
    <font>
      <sz val="16"/>
      <name val="Tahoma"/>
    </font>
    <font>
      <b/>
      <sz val="9"/>
      <name val="Tahoma"/>
    </font>
    <font>
      <sz val="9"/>
      <color rgb="FF993300"/>
      <name val="Tahoma"/>
    </font>
    <font>
      <sz val="9"/>
      <color rgb="FFCC0000"/>
      <name val="Tahoma"/>
    </font>
    <font>
      <sz val="16"/>
      <color rgb="FFFFFFFF"/>
      <name val="Tahoma"/>
    </font>
    <font>
      <sz val="10"/>
      <name val="Wingdings 2"/>
    </font>
    <font>
      <sz val="1"/>
      <color theme="0"/>
      <name val="Tahoma"/>
    </font>
    <font>
      <b/>
      <sz val="9"/>
      <color rgb="FF000080"/>
      <name val="Tahoma"/>
    </font>
    <font>
      <sz val="9"/>
      <color theme="1"/>
      <name val="Tahoma"/>
    </font>
    <font>
      <b/>
      <sz val="9"/>
      <color theme="0"/>
      <name val="Tahoma"/>
    </font>
    <font>
      <b/>
      <sz val="9"/>
      <color rgb="FF333399"/>
      <name val="Tahoma"/>
    </font>
    <font>
      <sz val="11"/>
      <color rgb="FFBCBCBC"/>
      <name val="Wingdings 2"/>
    </font>
    <font>
      <u/>
      <sz val="9"/>
      <color theme="10"/>
      <name val="Tahoma"/>
    </font>
    <font>
      <sz val="11"/>
      <name val="Calibri"/>
      <scheme val="minor"/>
    </font>
    <font>
      <sz val="11"/>
      <color indexed="0"/>
      <name val="Calibri"/>
      <family val="2"/>
      <scheme val="minor"/>
    </font>
    <font>
      <vertAlign val="subscript"/>
      <sz val="9"/>
      <name val="Tahoma"/>
      <family val="2"/>
      <charset val="204"/>
    </font>
  </fonts>
  <fills count="17">
    <fill>
      <patternFill patternType="none"/>
    </fill>
    <fill>
      <patternFill patternType="gray125"/>
    </fill>
    <fill>
      <patternFill patternType="solid">
        <fgColor theme="0" tint="-4.9989318521683403E-2"/>
        <bgColor indexed="65"/>
      </patternFill>
    </fill>
    <fill>
      <patternFill patternType="solid">
        <fgColor rgb="FFBCBCBC"/>
      </patternFill>
    </fill>
    <fill>
      <patternFill patternType="solid">
        <fgColor theme="0" tint="-0.14999847407452621"/>
        <bgColor indexed="65"/>
      </patternFill>
    </fill>
    <fill>
      <patternFill patternType="solid">
        <fgColor rgb="FFFFFFC0"/>
      </patternFill>
    </fill>
    <fill>
      <patternFill patternType="solid">
        <fgColor rgb="FFD3DBDB"/>
      </patternFill>
    </fill>
    <fill>
      <patternFill patternType="solid">
        <fgColor rgb="FFD7EAD3"/>
      </patternFill>
    </fill>
    <fill>
      <patternFill patternType="solid">
        <fgColor rgb="FFE3FAFD"/>
      </patternFill>
    </fill>
    <fill>
      <patternFill patternType="solid">
        <fgColor rgb="FFFFFFFF"/>
      </patternFill>
    </fill>
    <fill>
      <patternFill patternType="solid">
        <fgColor theme="0"/>
      </patternFill>
    </fill>
    <fill>
      <patternFill patternType="solid">
        <fgColor rgb="FFFF8080"/>
      </patternFill>
    </fill>
    <fill>
      <patternFill patternType="lightDown">
        <fgColor rgb="FFBCBCBC"/>
      </patternFill>
    </fill>
    <fill>
      <patternFill patternType="solid">
        <fgColor theme="5" tint="0.59999389629810485"/>
        <bgColor indexed="65"/>
      </patternFill>
    </fill>
    <fill>
      <patternFill patternType="solid">
        <fgColor theme="9" tint="0.39997558519241921"/>
        <bgColor indexed="65"/>
      </patternFill>
    </fill>
    <fill>
      <patternFill patternType="solid">
        <fgColor rgb="FF0066CC"/>
      </patternFill>
    </fill>
    <fill>
      <patternFill patternType="solid">
        <fgColor rgb="FFFFFF00"/>
      </patternFill>
    </fill>
  </fills>
  <borders count="25">
    <border>
      <left/>
      <right/>
      <top/>
      <bottom/>
      <diagonal/>
    </border>
    <border>
      <left/>
      <right/>
      <top style="thin">
        <color rgb="FFD9D9D9"/>
      </top>
      <bottom style="thin">
        <color rgb="FFD9D9D9"/>
      </bottom>
      <diagonal/>
    </border>
    <border>
      <left style="thin">
        <color rgb="FFBCBCBC"/>
      </left>
      <right style="thin">
        <color rgb="FFBCBCBC"/>
      </right>
      <top style="thin">
        <color rgb="FFBCBCBC"/>
      </top>
      <bottom style="thin">
        <color rgb="FFBCBCBC"/>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BCBCBC"/>
      </left>
      <right/>
      <top/>
      <bottom/>
      <diagonal/>
    </border>
    <border>
      <left/>
      <right style="thin">
        <color rgb="FFBCBCBC"/>
      </right>
      <top/>
      <bottom/>
      <diagonal/>
    </border>
    <border>
      <left style="thin">
        <color rgb="FFBCBCBC"/>
      </left>
      <right/>
      <top style="thin">
        <color rgb="FFBCBCBC"/>
      </top>
      <bottom/>
      <diagonal/>
    </border>
    <border>
      <left/>
      <right/>
      <top style="thin">
        <color rgb="FFBCBCBC"/>
      </top>
      <bottom/>
      <diagonal/>
    </border>
    <border>
      <left/>
      <right style="thin">
        <color rgb="FFBCBCBC"/>
      </right>
      <top style="thin">
        <color rgb="FFBCBCBC"/>
      </top>
      <bottom/>
      <diagonal/>
    </border>
    <border>
      <left style="thin">
        <color rgb="FFBCBCBC"/>
      </left>
      <right/>
      <top/>
      <bottom style="thin">
        <color rgb="FFBCBCBC"/>
      </bottom>
      <diagonal/>
    </border>
    <border>
      <left/>
      <right/>
      <top/>
      <bottom style="thin">
        <color rgb="FFBCBCBC"/>
      </bottom>
      <diagonal/>
    </border>
    <border>
      <left/>
      <right style="thin">
        <color rgb="FFBCBCBC"/>
      </right>
      <top style="thin">
        <color rgb="FFBCBCBC"/>
      </top>
      <bottom style="thin">
        <color rgb="FFBCBCBC"/>
      </bottom>
      <diagonal/>
    </border>
    <border>
      <left style="thin">
        <color rgb="FFBCBCBC"/>
      </left>
      <right/>
      <top style="thin">
        <color rgb="FFBCBCBC"/>
      </top>
      <bottom style="thin">
        <color rgb="FFBCBCBC"/>
      </bottom>
      <diagonal/>
    </border>
    <border>
      <left/>
      <right/>
      <top style="thin">
        <color rgb="FFBCBCBC"/>
      </top>
      <bottom style="thin">
        <color rgb="FFBCBCBC"/>
      </bottom>
      <diagonal/>
    </border>
    <border>
      <left style="thin">
        <color rgb="FFBCBCBC"/>
      </left>
      <right style="thin">
        <color rgb="FFBCBCBC"/>
      </right>
      <top style="thin">
        <color rgb="FFBCBCBC"/>
      </top>
      <bottom/>
      <diagonal/>
    </border>
    <border>
      <left/>
      <right style="thin">
        <color rgb="FFBCBCBC"/>
      </right>
      <top/>
      <bottom style="thin">
        <color rgb="FFBCBCBC"/>
      </bottom>
      <diagonal/>
    </border>
    <border>
      <left style="thin">
        <color rgb="FFBCBCBC"/>
      </left>
      <right style="thin">
        <color rgb="FFBCBCBC"/>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CBCBC"/>
      </left>
      <right style="thin">
        <color rgb="FFBCBCBC"/>
      </right>
      <top/>
      <bottom style="thin">
        <color rgb="FFBCBCBC"/>
      </bottom>
      <diagonal/>
    </border>
    <border>
      <left/>
      <right style="thin">
        <color rgb="FFBCBCBC"/>
      </right>
      <top style="thin">
        <color theme="0" tint="-0.249977111117893"/>
      </top>
      <bottom style="thin">
        <color rgb="FFBCBCBC"/>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000000"/>
      </left>
      <right style="thin">
        <color rgb="FF000000"/>
      </right>
      <top style="thin">
        <color rgb="FF000000"/>
      </top>
      <bottom style="thin">
        <color rgb="FF000000"/>
      </bottom>
      <diagonal/>
    </border>
  </borders>
  <cellStyleXfs count="234">
    <xf numFmtId="0" fontId="0" fillId="0" borderId="0" applyFill="0" applyBorder="0">
      <alignment vertical="top"/>
    </xf>
    <xf numFmtId="0" fontId="1" fillId="0" borderId="1" applyFill="0">
      <alignment horizontal="left" vertical="center" indent="1"/>
    </xf>
    <xf numFmtId="0" fontId="2" fillId="0" borderId="1" applyFill="0"/>
    <xf numFmtId="0" fontId="2" fillId="0" borderId="0" applyFill="0" applyBorder="0"/>
    <xf numFmtId="0" fontId="3" fillId="2" borderId="2">
      <alignment horizontal="center" vertical="center"/>
    </xf>
    <xf numFmtId="0" fontId="2" fillId="2" borderId="2">
      <alignment vertical="center"/>
    </xf>
    <xf numFmtId="49" fontId="2" fillId="2" borderId="2">
      <alignment vertical="center"/>
    </xf>
    <xf numFmtId="0" fontId="4" fillId="2" borderId="2">
      <alignment horizontal="center" vertical="center"/>
    </xf>
    <xf numFmtId="0" fontId="2" fillId="0" borderId="0" applyFill="0" applyBorder="0">
      <alignment vertical="center"/>
    </xf>
    <xf numFmtId="0" fontId="2" fillId="0" borderId="0" applyFill="0" applyBorder="0">
      <alignment horizontal="left" vertical="center"/>
    </xf>
    <xf numFmtId="0" fontId="2" fillId="2" borderId="2">
      <alignment vertical="center" wrapText="1"/>
    </xf>
    <xf numFmtId="49" fontId="2" fillId="2" borderId="2">
      <alignment vertical="center" wrapText="1"/>
    </xf>
    <xf numFmtId="0" fontId="5" fillId="2" borderId="2">
      <alignment vertical="center"/>
    </xf>
    <xf numFmtId="49" fontId="5" fillId="2" borderId="2">
      <alignment vertical="center"/>
    </xf>
    <xf numFmtId="0" fontId="6" fillId="0" borderId="0" applyFill="0" applyBorder="0">
      <alignment wrapText="1"/>
    </xf>
    <xf numFmtId="49" fontId="7" fillId="0" borderId="0" applyFill="0" applyBorder="0">
      <alignment wrapText="1"/>
    </xf>
    <xf numFmtId="0" fontId="1" fillId="0" borderId="0" applyFill="0" applyBorder="0">
      <alignment vertical="center" wrapText="1"/>
    </xf>
    <xf numFmtId="0" fontId="1" fillId="0" borderId="0" applyFill="0" applyBorder="0">
      <alignment horizontal="left" vertical="center" wrapText="1"/>
    </xf>
    <xf numFmtId="49" fontId="8" fillId="0" borderId="0" applyFill="0" applyBorder="0">
      <alignment wrapText="1"/>
    </xf>
    <xf numFmtId="0" fontId="1" fillId="0" borderId="0" applyFill="0" applyBorder="0">
      <alignment vertical="center"/>
    </xf>
    <xf numFmtId="0" fontId="2" fillId="0" borderId="0" applyFill="0" applyBorder="0">
      <alignment horizontal="left" vertical="top" wrapText="1"/>
    </xf>
    <xf numFmtId="49" fontId="9" fillId="0" borderId="0" applyFill="0" applyBorder="0">
      <alignment vertical="top" wrapText="1"/>
    </xf>
    <xf numFmtId="49" fontId="2" fillId="3" borderId="3">
      <alignment horizontal="center" vertical="center" wrapText="1"/>
    </xf>
    <xf numFmtId="0" fontId="2" fillId="3" borderId="4">
      <alignment horizontal="center" vertical="center" wrapText="1"/>
    </xf>
    <xf numFmtId="0" fontId="2" fillId="3" borderId="5">
      <alignment horizontal="center" vertical="center" wrapText="1"/>
    </xf>
    <xf numFmtId="0" fontId="10" fillId="0" borderId="0" applyFill="0" applyBorder="0">
      <alignment wrapText="1"/>
    </xf>
    <xf numFmtId="0" fontId="2" fillId="4" borderId="6">
      <alignment horizontal="right" vertical="center" wrapText="1" indent="1"/>
    </xf>
    <xf numFmtId="0" fontId="2" fillId="4" borderId="7">
      <alignment horizontal="right" vertical="center" wrapText="1" indent="1"/>
    </xf>
    <xf numFmtId="0" fontId="11" fillId="0" borderId="0" applyFill="0" applyBorder="0">
      <alignment horizontal="left" vertical="center" wrapText="1"/>
    </xf>
    <xf numFmtId="0" fontId="12" fillId="0" borderId="0" applyFill="0" applyBorder="0">
      <alignment vertical="center" wrapText="1"/>
    </xf>
    <xf numFmtId="0" fontId="10" fillId="0" borderId="6" applyFill="0">
      <alignment wrapText="1"/>
    </xf>
    <xf numFmtId="0" fontId="10" fillId="0" borderId="0" applyFill="0" applyBorder="0"/>
    <xf numFmtId="0" fontId="11" fillId="0" borderId="0" applyFill="0" applyBorder="0"/>
    <xf numFmtId="0" fontId="13" fillId="0" borderId="0" applyFill="0" applyBorder="0">
      <alignment wrapText="1"/>
    </xf>
    <xf numFmtId="0" fontId="14" fillId="5" borderId="8">
      <alignment horizontal="center" vertical="center" wrapText="1"/>
    </xf>
    <xf numFmtId="0" fontId="13" fillId="0" borderId="6" applyFill="0">
      <alignment vertical="center" wrapText="1"/>
    </xf>
    <xf numFmtId="0" fontId="13" fillId="0" borderId="0" applyFill="0" applyBorder="0">
      <alignment vertical="center" wrapText="1"/>
    </xf>
    <xf numFmtId="0" fontId="14" fillId="6" borderId="8">
      <alignment horizontal="center" vertical="center" wrapText="1"/>
    </xf>
    <xf numFmtId="0" fontId="13" fillId="0" borderId="6" applyFill="0">
      <alignment horizontal="left" vertical="center" wrapText="1"/>
    </xf>
    <xf numFmtId="0" fontId="13" fillId="0" borderId="0" applyFill="0" applyBorder="0">
      <alignment horizontal="left" vertical="center" wrapText="1"/>
    </xf>
    <xf numFmtId="0" fontId="14" fillId="7" borderId="8">
      <alignment horizontal="center" vertical="center" wrapText="1"/>
    </xf>
    <xf numFmtId="0" fontId="14" fillId="8" borderId="8">
      <alignment horizontal="center" vertical="center" wrapText="1"/>
    </xf>
    <xf numFmtId="0" fontId="2" fillId="4" borderId="0" applyBorder="0">
      <alignment horizontal="right" vertical="center" wrapText="1" indent="1"/>
    </xf>
    <xf numFmtId="0" fontId="11" fillId="0" borderId="6" applyFill="0">
      <alignment horizontal="left" vertical="center" wrapText="1"/>
    </xf>
    <xf numFmtId="0" fontId="11" fillId="0" borderId="9" applyFill="0">
      <alignment horizontal="left" vertical="center" wrapText="1"/>
    </xf>
    <xf numFmtId="0" fontId="2" fillId="4" borderId="8">
      <alignment horizontal="right" vertical="center" wrapText="1" indent="1"/>
    </xf>
    <xf numFmtId="0" fontId="2" fillId="4" borderId="10">
      <alignment horizontal="right" vertical="center" wrapText="1" indent="1"/>
    </xf>
    <xf numFmtId="0" fontId="13" fillId="0" borderId="0" applyFill="0" applyBorder="0"/>
    <xf numFmtId="0" fontId="13" fillId="0" borderId="6" applyFill="0">
      <alignment wrapText="1"/>
    </xf>
    <xf numFmtId="0" fontId="13" fillId="0" borderId="0" applyFill="0" applyBorder="0">
      <alignment vertical="top" wrapText="1"/>
    </xf>
    <xf numFmtId="0" fontId="2" fillId="4" borderId="11">
      <alignment horizontal="right" vertical="center" wrapText="1" indent="1"/>
    </xf>
    <xf numFmtId="0" fontId="2" fillId="4" borderId="12">
      <alignment horizontal="right" vertical="center" wrapText="1" indent="1"/>
    </xf>
    <xf numFmtId="0" fontId="10" fillId="0" borderId="11" applyFill="0">
      <alignment wrapText="1"/>
    </xf>
    <xf numFmtId="0" fontId="10" fillId="0" borderId="12" applyFill="0">
      <alignment wrapText="1"/>
    </xf>
    <xf numFmtId="0" fontId="10" fillId="0" borderId="12" applyFill="0">
      <alignment vertical="center" wrapText="1"/>
    </xf>
    <xf numFmtId="0" fontId="7" fillId="0" borderId="0" applyFill="0" applyBorder="0"/>
    <xf numFmtId="49" fontId="10" fillId="0" borderId="0" applyFill="0" applyBorder="0">
      <alignment vertical="top" wrapText="1"/>
    </xf>
    <xf numFmtId="0" fontId="15" fillId="0" borderId="0" applyFill="0" applyBorder="0">
      <alignment vertical="center" wrapText="1"/>
    </xf>
    <xf numFmtId="49" fontId="15" fillId="0" borderId="0" applyFill="0" applyBorder="0">
      <alignment horizontal="left" vertical="center" wrapText="1"/>
    </xf>
    <xf numFmtId="49" fontId="15" fillId="0" borderId="0" applyFill="0" applyBorder="0">
      <alignment horizontal="center" vertical="center" wrapText="1"/>
    </xf>
    <xf numFmtId="49" fontId="9" fillId="9" borderId="0" applyBorder="0">
      <alignment vertical="center" wrapText="1"/>
    </xf>
    <xf numFmtId="49" fontId="9" fillId="0" borderId="0" applyFill="0" applyBorder="0">
      <alignment vertical="center" wrapText="1"/>
    </xf>
    <xf numFmtId="49" fontId="9" fillId="0" borderId="0" applyFill="0" applyBorder="0">
      <alignment horizontal="right" vertical="center"/>
    </xf>
    <xf numFmtId="49" fontId="16" fillId="9" borderId="0" applyBorder="0">
      <alignment vertical="center" wrapText="1"/>
    </xf>
    <xf numFmtId="49" fontId="1" fillId="0" borderId="13" applyFill="0">
      <alignment horizontal="center" vertical="center" wrapText="1"/>
    </xf>
    <xf numFmtId="49" fontId="1" fillId="0" borderId="14" applyFill="0">
      <alignment horizontal="center" vertical="center" wrapText="1"/>
    </xf>
    <xf numFmtId="49" fontId="17" fillId="9" borderId="0" applyBorder="0">
      <alignment vertical="center" wrapText="1"/>
    </xf>
    <xf numFmtId="49" fontId="9" fillId="9" borderId="0" applyBorder="0">
      <alignment horizontal="right" vertical="center" wrapText="1" indent="1"/>
    </xf>
    <xf numFmtId="49" fontId="18" fillId="9" borderId="0" applyBorder="0">
      <alignment horizontal="center" vertical="center" wrapText="1"/>
    </xf>
    <xf numFmtId="49" fontId="9" fillId="7" borderId="2">
      <alignment horizontal="center" vertical="center"/>
    </xf>
    <xf numFmtId="14" fontId="15" fillId="9" borderId="0" applyBorder="0">
      <alignment horizontal="center" vertical="center" wrapText="1"/>
    </xf>
    <xf numFmtId="0" fontId="15" fillId="9" borderId="0" applyBorder="0">
      <alignment horizontal="center" vertical="center" wrapText="1"/>
    </xf>
    <xf numFmtId="0" fontId="9" fillId="9" borderId="0" applyBorder="0">
      <alignment horizontal="center" vertical="center" wrapText="1"/>
    </xf>
    <xf numFmtId="49" fontId="9" fillId="9" borderId="7">
      <alignment horizontal="right" vertical="center" wrapText="1" indent="1"/>
    </xf>
    <xf numFmtId="49" fontId="9" fillId="10" borderId="0" applyBorder="0">
      <alignment horizontal="right" vertical="center" wrapText="1" indent="1"/>
    </xf>
    <xf numFmtId="49" fontId="15" fillId="0" borderId="0" applyFill="0" applyBorder="0">
      <alignment vertical="center" wrapText="1"/>
    </xf>
    <xf numFmtId="49" fontId="16" fillId="9" borderId="0" applyBorder="0">
      <alignment horizontal="center" vertical="center" wrapText="1"/>
    </xf>
    <xf numFmtId="0" fontId="9" fillId="8" borderId="2">
      <alignment horizontal="center" vertical="center" wrapText="1"/>
      <protection locked="0"/>
    </xf>
    <xf numFmtId="0" fontId="9" fillId="0" borderId="2" applyFill="0">
      <alignment horizontal="center" vertical="center" wrapText="1"/>
    </xf>
    <xf numFmtId="49" fontId="9" fillId="9" borderId="0" applyBorder="0">
      <alignment horizontal="center" vertical="center" wrapText="1"/>
    </xf>
    <xf numFmtId="0" fontId="9" fillId="0" borderId="2" applyFill="0">
      <alignment horizontal="center" vertical="center"/>
    </xf>
    <xf numFmtId="0" fontId="9" fillId="9" borderId="0" applyBorder="0">
      <alignment horizontal="right" vertical="center" wrapText="1" indent="1"/>
    </xf>
    <xf numFmtId="49" fontId="19" fillId="0" borderId="0" applyFill="0" applyBorder="0">
      <alignment horizontal="center" vertical="center" wrapText="1"/>
    </xf>
    <xf numFmtId="49" fontId="9" fillId="7" borderId="2">
      <alignment horizontal="center" vertical="center" wrapText="1"/>
    </xf>
    <xf numFmtId="14" fontId="9" fillId="9" borderId="0" applyBorder="0">
      <alignment horizontal="center" vertical="center" wrapText="1"/>
    </xf>
    <xf numFmtId="0" fontId="20" fillId="9" borderId="0" applyBorder="0">
      <alignment horizontal="center" vertical="center" wrapText="1"/>
    </xf>
    <xf numFmtId="49" fontId="9" fillId="0" borderId="2" applyFill="0">
      <alignment horizontal="center" vertical="center" wrapText="1"/>
    </xf>
    <xf numFmtId="49" fontId="9" fillId="0" borderId="0" applyFill="0" applyBorder="0">
      <alignment vertical="center"/>
    </xf>
    <xf numFmtId="49" fontId="21" fillId="0" borderId="0" applyFill="0" applyBorder="0">
      <alignment vertical="center" wrapText="1"/>
    </xf>
    <xf numFmtId="49" fontId="9" fillId="10" borderId="6">
      <alignment horizontal="center" vertical="center" wrapText="1"/>
    </xf>
    <xf numFmtId="49" fontId="9" fillId="10" borderId="0" applyBorder="0">
      <alignment horizontal="center" vertical="center" wrapText="1"/>
    </xf>
    <xf numFmtId="49" fontId="9" fillId="9" borderId="0" applyBorder="0">
      <alignment horizontal="center" wrapText="1"/>
    </xf>
    <xf numFmtId="49" fontId="9" fillId="8" borderId="2">
      <alignment horizontal="center" vertical="center" wrapText="1"/>
      <protection locked="0"/>
    </xf>
    <xf numFmtId="49" fontId="9" fillId="9" borderId="0" applyBorder="0">
      <alignment vertical="center"/>
    </xf>
    <xf numFmtId="49" fontId="9" fillId="0" borderId="0" applyFill="0" applyBorder="0">
      <alignment horizontal="center" vertical="center" wrapText="1"/>
    </xf>
    <xf numFmtId="49" fontId="9" fillId="0" borderId="0" applyFill="0" applyBorder="0">
      <alignment vertical="top"/>
    </xf>
    <xf numFmtId="49" fontId="9" fillId="0" borderId="0" applyFill="0" applyBorder="0">
      <alignment horizontal="right" vertical="top"/>
    </xf>
    <xf numFmtId="2" fontId="17" fillId="0" borderId="15" applyFill="0">
      <alignment horizontal="left" vertical="center" wrapText="1"/>
    </xf>
    <xf numFmtId="2" fontId="9" fillId="0" borderId="0" applyFill="0" applyBorder="0">
      <alignment vertical="center" wrapText="1"/>
    </xf>
    <xf numFmtId="49" fontId="9" fillId="0" borderId="0" applyFill="0" applyBorder="0">
      <alignment horizontal="center" wrapText="1"/>
    </xf>
    <xf numFmtId="49" fontId="9" fillId="9" borderId="2">
      <alignment horizontal="center" vertical="center" wrapText="1"/>
    </xf>
    <xf numFmtId="49" fontId="9" fillId="0" borderId="8" applyFill="0">
      <alignment horizontal="center" vertical="center" wrapText="1"/>
    </xf>
    <xf numFmtId="49" fontId="9" fillId="0" borderId="10" applyFill="0">
      <alignment horizontal="center" vertical="center" wrapText="1"/>
    </xf>
    <xf numFmtId="49" fontId="9" fillId="9" borderId="16">
      <alignment horizontal="center" vertical="center" wrapText="1"/>
    </xf>
    <xf numFmtId="2" fontId="9" fillId="0" borderId="2" applyFill="0">
      <alignment horizontal="center" vertical="center" wrapText="1"/>
    </xf>
    <xf numFmtId="2" fontId="9" fillId="9" borderId="2">
      <alignment horizontal="center" vertical="center" wrapText="1"/>
    </xf>
    <xf numFmtId="2" fontId="9" fillId="9" borderId="16">
      <alignment horizontal="center" vertical="center" wrapText="1"/>
    </xf>
    <xf numFmtId="49" fontId="9" fillId="0" borderId="11" applyFill="0">
      <alignment horizontal="center" vertical="center" wrapText="1"/>
    </xf>
    <xf numFmtId="49" fontId="9" fillId="0" borderId="17" applyFill="0">
      <alignment horizontal="center" vertical="center" wrapText="1"/>
    </xf>
    <xf numFmtId="49" fontId="9" fillId="3" borderId="18">
      <alignment horizontal="center" vertical="center" wrapText="1"/>
    </xf>
    <xf numFmtId="2" fontId="9" fillId="3" borderId="2">
      <alignment horizontal="center" vertical="center" wrapText="1"/>
    </xf>
    <xf numFmtId="2" fontId="9" fillId="3" borderId="18">
      <alignment horizontal="center" vertical="center" wrapText="1"/>
    </xf>
    <xf numFmtId="49" fontId="9" fillId="11" borderId="2">
      <alignment horizontal="center" vertical="center"/>
    </xf>
    <xf numFmtId="49" fontId="9" fillId="0" borderId="19" applyFill="0">
      <alignment horizontal="center" vertical="center" wrapText="1"/>
    </xf>
    <xf numFmtId="49" fontId="9" fillId="3" borderId="20">
      <alignment horizontal="center" vertical="center" wrapText="1"/>
    </xf>
    <xf numFmtId="2" fontId="9" fillId="3" borderId="20">
      <alignment horizontal="center" vertical="center" wrapText="1"/>
    </xf>
    <xf numFmtId="49" fontId="9" fillId="3" borderId="6">
      <alignment horizontal="center" vertical="top"/>
    </xf>
    <xf numFmtId="49" fontId="9" fillId="3" borderId="0" applyBorder="0">
      <alignment horizontal="center" vertical="top"/>
    </xf>
    <xf numFmtId="49" fontId="9" fillId="11" borderId="0" applyBorder="0">
      <alignment horizontal="center" vertical="center"/>
    </xf>
    <xf numFmtId="49" fontId="22" fillId="0" borderId="2" applyFill="0">
      <alignment vertical="top"/>
    </xf>
    <xf numFmtId="49" fontId="9" fillId="0" borderId="2" applyFill="0">
      <alignment vertical="top"/>
    </xf>
    <xf numFmtId="0" fontId="23" fillId="12" borderId="14">
      <alignment horizontal="left" vertical="center"/>
    </xf>
    <xf numFmtId="0" fontId="23" fillId="12" borderId="15">
      <alignment horizontal="left" vertical="center"/>
    </xf>
    <xf numFmtId="0" fontId="23" fillId="12" borderId="13">
      <alignment horizontal="left" vertical="center"/>
    </xf>
    <xf numFmtId="49" fontId="24" fillId="0" borderId="0" applyFill="0" applyBorder="0">
      <alignment vertical="top"/>
    </xf>
    <xf numFmtId="0" fontId="9" fillId="0" borderId="0" applyFill="0" applyBorder="0">
      <alignment vertical="top"/>
    </xf>
    <xf numFmtId="1" fontId="17" fillId="0" borderId="15" applyFill="0">
      <alignment horizontal="left" vertical="center" wrapText="1"/>
    </xf>
    <xf numFmtId="1" fontId="17" fillId="0" borderId="0" applyFill="0" applyBorder="0">
      <alignment horizontal="center" vertical="center" wrapText="1"/>
    </xf>
    <xf numFmtId="1" fontId="9" fillId="0" borderId="2" applyFill="0">
      <alignment horizontal="center" vertical="center" wrapText="1"/>
    </xf>
    <xf numFmtId="1" fontId="9" fillId="0" borderId="14" applyFill="0">
      <alignment horizontal="center" vertical="center" wrapText="1"/>
    </xf>
    <xf numFmtId="0" fontId="9" fillId="0" borderId="16" applyFill="0">
      <alignment horizontal="center" vertical="center" wrapText="1"/>
    </xf>
    <xf numFmtId="0" fontId="9" fillId="0" borderId="18" applyFill="0">
      <alignment horizontal="center" vertical="center" wrapText="1"/>
    </xf>
    <xf numFmtId="0" fontId="9" fillId="0" borderId="20" applyFill="0">
      <alignment horizontal="center" vertical="center" wrapText="1"/>
    </xf>
    <xf numFmtId="49" fontId="22" fillId="0" borderId="15" applyFill="0">
      <alignment vertical="top"/>
    </xf>
    <xf numFmtId="49" fontId="9" fillId="0" borderId="15" applyFill="0">
      <alignment vertical="top"/>
    </xf>
    <xf numFmtId="49" fontId="9" fillId="0" borderId="2" applyFill="0">
      <alignment vertical="center" wrapText="1"/>
    </xf>
    <xf numFmtId="4" fontId="9" fillId="7" borderId="2">
      <alignment vertical="center"/>
    </xf>
    <xf numFmtId="3" fontId="9" fillId="7" borderId="2">
      <alignment vertical="center"/>
    </xf>
    <xf numFmtId="4" fontId="9" fillId="7" borderId="2">
      <alignment horizontal="right" vertical="center"/>
    </xf>
    <xf numFmtId="3" fontId="9" fillId="5" borderId="2">
      <alignment horizontal="right" vertical="center"/>
      <protection locked="0"/>
    </xf>
    <xf numFmtId="16" fontId="9" fillId="9" borderId="2" quotePrefix="1">
      <alignment horizontal="center" vertical="center" wrapText="1"/>
    </xf>
    <xf numFmtId="49" fontId="9" fillId="9" borderId="2">
      <alignment horizontal="left" vertical="center" wrapText="1" indent="1"/>
    </xf>
    <xf numFmtId="4" fontId="9" fillId="5" borderId="2">
      <alignment vertical="center"/>
      <protection locked="0"/>
    </xf>
    <xf numFmtId="49" fontId="9" fillId="0" borderId="14" applyFill="0">
      <alignment vertical="center" wrapText="1"/>
    </xf>
    <xf numFmtId="4" fontId="9" fillId="0" borderId="2" applyFill="0">
      <alignment vertical="top"/>
    </xf>
    <xf numFmtId="16" fontId="9" fillId="0" borderId="2" quotePrefix="1" applyFill="0">
      <alignment horizontal="center" vertical="center" wrapText="1"/>
    </xf>
    <xf numFmtId="49" fontId="9" fillId="0" borderId="2" applyFill="0">
      <alignment horizontal="left" vertical="center" wrapText="1" indent="1"/>
    </xf>
    <xf numFmtId="4" fontId="9" fillId="7" borderId="20">
      <alignment vertical="center"/>
    </xf>
    <xf numFmtId="49" fontId="9" fillId="0" borderId="0" applyFill="0" applyBorder="0">
      <alignment horizontal="right" vertical="center" wrapText="1"/>
    </xf>
    <xf numFmtId="49" fontId="17" fillId="0" borderId="13" applyFill="0">
      <alignment horizontal="left" vertical="center" wrapText="1"/>
    </xf>
    <xf numFmtId="49" fontId="17" fillId="0" borderId="2" applyFill="0">
      <alignment horizontal="left" vertical="center" wrapText="1"/>
    </xf>
    <xf numFmtId="49" fontId="17" fillId="0" borderId="14" applyFill="0">
      <alignment horizontal="left" vertical="center" wrapText="1"/>
    </xf>
    <xf numFmtId="2" fontId="9" fillId="0" borderId="14" applyFill="0">
      <alignment horizontal="center" vertical="center" wrapText="1"/>
    </xf>
    <xf numFmtId="2" fontId="9" fillId="0" borderId="15" applyFill="0">
      <alignment horizontal="center" vertical="center" wrapText="1"/>
    </xf>
    <xf numFmtId="49" fontId="9" fillId="0" borderId="21" applyFill="0">
      <alignment horizontal="center" vertical="center" wrapText="1"/>
    </xf>
    <xf numFmtId="49" fontId="9" fillId="0" borderId="18" applyFill="0">
      <alignment horizontal="center" vertical="center" wrapText="1"/>
    </xf>
    <xf numFmtId="2" fontId="9" fillId="0" borderId="20" applyFill="0">
      <alignment horizontal="center" vertical="center" wrapText="1"/>
    </xf>
    <xf numFmtId="2" fontId="9" fillId="0" borderId="11" applyFill="0">
      <alignment horizontal="center" vertical="center" wrapText="1"/>
    </xf>
    <xf numFmtId="2" fontId="9" fillId="0" borderId="12" applyFill="0">
      <alignment horizontal="center" vertical="center" wrapText="1"/>
    </xf>
    <xf numFmtId="49" fontId="9" fillId="0" borderId="22" applyFill="0">
      <alignment horizontal="center" vertical="center" wrapText="1"/>
    </xf>
    <xf numFmtId="49" fontId="9" fillId="0" borderId="20" applyFill="0">
      <alignment horizontal="center" vertical="center" wrapText="1"/>
    </xf>
    <xf numFmtId="2" fontId="9" fillId="0" borderId="13" applyFill="0">
      <alignment horizontal="center" vertical="center" wrapText="1"/>
    </xf>
    <xf numFmtId="49" fontId="9" fillId="0" borderId="14" applyFill="0">
      <alignment horizontal="center" vertical="center" wrapText="1"/>
    </xf>
    <xf numFmtId="49" fontId="22" fillId="0" borderId="0" applyFill="0" applyBorder="0">
      <alignment vertical="top"/>
    </xf>
    <xf numFmtId="49" fontId="17" fillId="0" borderId="2" applyFill="0">
      <alignment horizontal="center" vertical="center"/>
    </xf>
    <xf numFmtId="49" fontId="17" fillId="0" borderId="14" applyFill="0">
      <alignment horizontal="center" vertical="center"/>
    </xf>
    <xf numFmtId="49" fontId="9" fillId="0" borderId="13" applyFill="0">
      <alignment vertical="top"/>
    </xf>
    <xf numFmtId="49" fontId="9" fillId="0" borderId="20" applyFill="0">
      <alignment horizontal="left" vertical="center" wrapText="1"/>
    </xf>
    <xf numFmtId="4" fontId="9" fillId="7" borderId="20">
      <alignment horizontal="right" vertical="center" wrapText="1"/>
    </xf>
    <xf numFmtId="168" fontId="9" fillId="0" borderId="14" applyFill="0">
      <alignment horizontal="center" vertical="center" wrapText="1"/>
    </xf>
    <xf numFmtId="168" fontId="9" fillId="0" borderId="15" applyFill="0">
      <alignment horizontal="center" vertical="center" wrapText="1"/>
    </xf>
    <xf numFmtId="49" fontId="9" fillId="0" borderId="7" applyFill="0">
      <alignment vertical="top"/>
    </xf>
    <xf numFmtId="4" fontId="9" fillId="5" borderId="2">
      <alignment horizontal="right" vertical="center" wrapText="1"/>
      <protection locked="0"/>
    </xf>
    <xf numFmtId="49" fontId="25" fillId="12" borderId="15">
      <alignment horizontal="left" vertical="center"/>
    </xf>
    <xf numFmtId="49" fontId="9" fillId="0" borderId="16" quotePrefix="1" applyFill="0">
      <alignment horizontal="center" vertical="center" wrapText="1"/>
    </xf>
    <xf numFmtId="49" fontId="9" fillId="0" borderId="16" applyFill="0">
      <alignment horizontal="left" vertical="center" wrapText="1" indent="1"/>
    </xf>
    <xf numFmtId="49" fontId="9" fillId="0" borderId="20" applyFill="0">
      <alignment horizontal="left" vertical="center" wrapText="1" indent="1"/>
    </xf>
    <xf numFmtId="4" fontId="9" fillId="7" borderId="16">
      <alignment horizontal="right" vertical="center" wrapText="1"/>
    </xf>
    <xf numFmtId="0" fontId="26" fillId="0" borderId="8" applyFill="0">
      <alignment horizontal="center" vertical="center"/>
    </xf>
    <xf numFmtId="0" fontId="26" fillId="0" borderId="9" applyFill="0">
      <alignment horizontal="center" vertical="center"/>
    </xf>
    <xf numFmtId="0" fontId="26" fillId="0" borderId="11" applyFill="0">
      <alignment horizontal="center" vertical="center"/>
    </xf>
    <xf numFmtId="0" fontId="26" fillId="0" borderId="12" applyFill="0">
      <alignment horizontal="center" vertical="center"/>
    </xf>
    <xf numFmtId="14" fontId="9" fillId="0" borderId="16" quotePrefix="1" applyFill="0">
      <alignment horizontal="center" vertical="center" wrapText="1"/>
    </xf>
    <xf numFmtId="49" fontId="9" fillId="0" borderId="16" applyFill="0">
      <alignment horizontal="left" vertical="center" wrapText="1" indent="2"/>
    </xf>
    <xf numFmtId="49" fontId="9" fillId="0" borderId="20" applyFill="0">
      <alignment horizontal="left" vertical="center" wrapText="1" indent="2"/>
    </xf>
    <xf numFmtId="49" fontId="9" fillId="0" borderId="16" applyFill="0">
      <alignment horizontal="center" vertical="center" wrapText="1"/>
    </xf>
    <xf numFmtId="49" fontId="9" fillId="0" borderId="16" applyFill="0">
      <alignment horizontal="left" vertical="center" wrapText="1" indent="3"/>
    </xf>
    <xf numFmtId="49" fontId="9" fillId="0" borderId="20" applyFill="0">
      <alignment horizontal="left" vertical="center" wrapText="1" indent="3"/>
    </xf>
    <xf numFmtId="16" fontId="9" fillId="0" borderId="16" quotePrefix="1" applyFill="0">
      <alignment horizontal="center" vertical="center" wrapText="1"/>
    </xf>
    <xf numFmtId="0" fontId="25" fillId="12" borderId="15">
      <alignment horizontal="left" vertical="center"/>
    </xf>
    <xf numFmtId="49" fontId="17" fillId="0" borderId="14" applyFill="0">
      <alignment horizontal="center" vertical="center" wrapText="1"/>
    </xf>
    <xf numFmtId="49" fontId="17" fillId="0" borderId="15" applyFill="0">
      <alignment horizontal="center" vertical="center" wrapText="1"/>
    </xf>
    <xf numFmtId="49" fontId="17" fillId="0" borderId="9" applyFill="0">
      <alignment horizontal="center" vertical="center" wrapText="1"/>
    </xf>
    <xf numFmtId="4" fontId="9" fillId="7" borderId="2">
      <alignment horizontal="right" vertical="center" wrapText="1"/>
    </xf>
    <xf numFmtId="49" fontId="9" fillId="9" borderId="0" applyBorder="0">
      <alignment vertical="top"/>
    </xf>
    <xf numFmtId="49" fontId="1" fillId="0" borderId="15" applyFill="0">
      <alignment horizontal="left" vertical="center" indent="1"/>
    </xf>
    <xf numFmtId="49" fontId="9" fillId="9" borderId="2">
      <alignment horizontal="center" vertical="center"/>
    </xf>
    <xf numFmtId="49" fontId="9" fillId="5" borderId="2">
      <alignment horizontal="left" vertical="center" wrapText="1"/>
      <protection locked="0"/>
    </xf>
    <xf numFmtId="49" fontId="9" fillId="13" borderId="0" applyBorder="0"/>
    <xf numFmtId="49" fontId="27" fillId="0" borderId="7" applyFill="0">
      <alignment horizontal="center" vertical="center" wrapText="1"/>
    </xf>
    <xf numFmtId="0" fontId="24" fillId="0" borderId="2" applyFill="0">
      <alignment horizontal="center" vertical="center" wrapText="1"/>
    </xf>
    <xf numFmtId="169" fontId="9" fillId="5" borderId="23">
      <alignment horizontal="center" vertical="center"/>
      <protection locked="0"/>
    </xf>
    <xf numFmtId="49" fontId="24" fillId="5" borderId="2">
      <alignment horizontal="center" vertical="center" wrapText="1"/>
      <protection locked="0"/>
    </xf>
    <xf numFmtId="0" fontId="9" fillId="5" borderId="2">
      <alignment horizontal="left" vertical="center" wrapText="1"/>
      <protection locked="0"/>
    </xf>
    <xf numFmtId="49" fontId="24" fillId="5" borderId="2">
      <alignment horizontal="left" vertical="center" wrapText="1"/>
      <protection locked="0"/>
    </xf>
    <xf numFmtId="4" fontId="24" fillId="5" borderId="2">
      <alignment horizontal="right" vertical="center" wrapText="1"/>
      <protection locked="0"/>
    </xf>
    <xf numFmtId="0" fontId="24" fillId="5" borderId="2">
      <alignment horizontal="right" vertical="center" wrapText="1"/>
      <protection locked="0"/>
    </xf>
    <xf numFmtId="0" fontId="24" fillId="8" borderId="2">
      <alignment horizontal="left" vertical="center" wrapText="1"/>
      <protection locked="0"/>
    </xf>
    <xf numFmtId="4" fontId="24" fillId="7" borderId="2">
      <alignment horizontal="right" vertical="center" wrapText="1"/>
    </xf>
    <xf numFmtId="4" fontId="24" fillId="3" borderId="2">
      <alignment horizontal="right" vertical="center" wrapText="1"/>
    </xf>
    <xf numFmtId="49" fontId="9" fillId="0" borderId="18" applyFill="0">
      <alignment vertical="top"/>
    </xf>
    <xf numFmtId="0" fontId="9" fillId="9" borderId="2">
      <alignment horizontal="center" vertical="center"/>
    </xf>
    <xf numFmtId="49" fontId="24" fillId="8" borderId="2">
      <alignment horizontal="left" vertical="center" wrapText="1"/>
      <protection locked="0"/>
    </xf>
    <xf numFmtId="169" fontId="9" fillId="8" borderId="23">
      <alignment horizontal="center" vertical="center"/>
      <protection locked="0"/>
    </xf>
    <xf numFmtId="0" fontId="9" fillId="8" borderId="2">
      <alignment vertical="center" wrapText="1"/>
      <protection locked="0"/>
    </xf>
    <xf numFmtId="0" fontId="24" fillId="5" borderId="13">
      <alignment horizontal="center" vertical="center" wrapText="1"/>
      <protection locked="0"/>
    </xf>
    <xf numFmtId="0" fontId="24" fillId="5" borderId="2">
      <alignment horizontal="left" vertical="center" wrapText="1"/>
      <protection locked="0"/>
    </xf>
    <xf numFmtId="0" fontId="24" fillId="5" borderId="2">
      <alignment horizontal="center" vertical="center" wrapText="1"/>
      <protection locked="0"/>
    </xf>
    <xf numFmtId="4" fontId="24" fillId="8" borderId="2">
      <alignment horizontal="right" vertical="center" wrapText="1"/>
      <protection locked="0"/>
    </xf>
    <xf numFmtId="49" fontId="24" fillId="5" borderId="13">
      <alignment horizontal="left" vertical="center" wrapText="1"/>
      <protection locked="0"/>
    </xf>
    <xf numFmtId="49" fontId="24" fillId="5" borderId="14">
      <alignment horizontal="center" vertical="center" wrapText="1"/>
      <protection locked="0"/>
    </xf>
    <xf numFmtId="49" fontId="9" fillId="5" borderId="13">
      <alignment horizontal="left" vertical="center" wrapText="1"/>
      <protection locked="0"/>
    </xf>
    <xf numFmtId="49" fontId="17" fillId="14" borderId="24">
      <alignment horizontal="center" vertical="center" wrapText="1"/>
    </xf>
    <xf numFmtId="49" fontId="15" fillId="15" borderId="0" applyBorder="0">
      <alignment horizontal="center" vertical="center"/>
    </xf>
    <xf numFmtId="49" fontId="17" fillId="14" borderId="0" applyBorder="0">
      <alignment horizontal="center" vertical="center"/>
    </xf>
    <xf numFmtId="49" fontId="17" fillId="14" borderId="0" applyBorder="0">
      <alignment horizontal="left" vertical="center"/>
    </xf>
    <xf numFmtId="49" fontId="9" fillId="0" borderId="24" applyFill="0">
      <alignment horizontal="center"/>
    </xf>
    <xf numFmtId="49" fontId="9" fillId="0" borderId="0" applyFill="0" applyBorder="0">
      <alignment horizontal="left" vertical="center" wrapText="1"/>
    </xf>
    <xf numFmtId="0" fontId="9" fillId="0" borderId="0" applyFill="0" applyBorder="0">
      <alignment horizontal="left" vertical="center"/>
    </xf>
    <xf numFmtId="49" fontId="9" fillId="0" borderId="0" applyFill="0" applyBorder="0">
      <alignment horizontal="left" vertical="center"/>
    </xf>
    <xf numFmtId="49" fontId="17" fillId="7" borderId="24">
      <alignment horizontal="center" vertical="center" wrapText="1"/>
    </xf>
    <xf numFmtId="0" fontId="9" fillId="0" borderId="0" applyFill="0" applyBorder="0">
      <alignment vertical="top" wrapText="1"/>
    </xf>
    <xf numFmtId="49" fontId="9" fillId="16" borderId="0" applyBorder="0">
      <alignment horizontal="center" vertical="center"/>
    </xf>
    <xf numFmtId="49" fontId="28" fillId="0" borderId="0" applyFill="0" applyBorder="0">
      <alignment vertical="top"/>
    </xf>
  </cellStyleXfs>
  <cellXfs count="263">
    <xf numFmtId="0" fontId="0" fillId="0" borderId="0" xfId="0" applyNumberFormat="1" applyFont="1">
      <alignment vertical="top"/>
    </xf>
    <xf numFmtId="0" fontId="1" fillId="0" borderId="1" xfId="1" applyNumberFormat="1" applyFont="1" applyBorder="1">
      <alignment horizontal="left" vertical="center" indent="1"/>
    </xf>
    <xf numFmtId="0" fontId="2" fillId="0" borderId="1" xfId="2" applyNumberFormat="1" applyFont="1" applyBorder="1"/>
    <xf numFmtId="0" fontId="2" fillId="0" borderId="0" xfId="3" applyNumberFormat="1" applyFont="1"/>
    <xf numFmtId="0" fontId="3" fillId="2" borderId="2" xfId="4" applyNumberFormat="1" applyFont="1" applyFill="1" applyBorder="1">
      <alignment horizontal="center" vertical="center"/>
    </xf>
    <xf numFmtId="0" fontId="2" fillId="2" borderId="2" xfId="5" applyNumberFormat="1" applyFont="1" applyFill="1" applyBorder="1">
      <alignment vertical="center"/>
    </xf>
    <xf numFmtId="49" fontId="2" fillId="2" borderId="2" xfId="6" applyNumberFormat="1" applyFont="1" applyFill="1" applyBorder="1">
      <alignment vertical="center"/>
    </xf>
    <xf numFmtId="0" fontId="4" fillId="2" borderId="2" xfId="7" applyNumberFormat="1" applyFont="1" applyFill="1" applyBorder="1">
      <alignment horizontal="center" vertical="center"/>
    </xf>
    <xf numFmtId="0" fontId="2" fillId="0" borderId="0" xfId="8" applyNumberFormat="1" applyFont="1">
      <alignment vertical="center"/>
    </xf>
    <xf numFmtId="0" fontId="2" fillId="0" borderId="0" xfId="9" applyNumberFormat="1" applyFont="1">
      <alignment horizontal="left" vertical="center"/>
    </xf>
    <xf numFmtId="0" fontId="2" fillId="2" borderId="2" xfId="10" applyNumberFormat="1" applyFont="1" applyFill="1" applyBorder="1">
      <alignment vertical="center" wrapText="1"/>
    </xf>
    <xf numFmtId="49" fontId="2" fillId="2" borderId="2" xfId="11" applyNumberFormat="1" applyFont="1" applyFill="1" applyBorder="1">
      <alignment vertical="center" wrapText="1"/>
    </xf>
    <xf numFmtId="0" fontId="5" fillId="2" borderId="2" xfId="12" applyNumberFormat="1" applyFont="1" applyFill="1" applyBorder="1">
      <alignment vertical="center"/>
    </xf>
    <xf numFmtId="49" fontId="5" fillId="2" borderId="2" xfId="13" applyNumberFormat="1" applyFont="1" applyFill="1" applyBorder="1">
      <alignment vertical="center"/>
    </xf>
    <xf numFmtId="0" fontId="6" fillId="0" borderId="0" xfId="14" applyNumberFormat="1" applyFont="1">
      <alignment wrapText="1"/>
    </xf>
    <xf numFmtId="49" fontId="7" fillId="0" borderId="0" xfId="15" applyNumberFormat="1" applyFont="1">
      <alignment wrapText="1"/>
    </xf>
    <xf numFmtId="0" fontId="1" fillId="0" borderId="0" xfId="17" applyNumberFormat="1" applyFont="1">
      <alignment horizontal="left" vertical="center" wrapText="1"/>
    </xf>
    <xf numFmtId="49" fontId="8" fillId="0" borderId="0" xfId="18" applyNumberFormat="1" applyFont="1">
      <alignment wrapText="1"/>
    </xf>
    <xf numFmtId="0" fontId="2" fillId="0" borderId="0" xfId="20" applyNumberFormat="1" applyFont="1">
      <alignment horizontal="left" vertical="top" wrapText="1"/>
    </xf>
    <xf numFmtId="49" fontId="9" fillId="0" borderId="0" xfId="21" applyNumberFormat="1" applyFont="1">
      <alignment vertical="top" wrapText="1"/>
    </xf>
    <xf numFmtId="0" fontId="10" fillId="0" borderId="0" xfId="25" applyNumberFormat="1" applyFont="1">
      <alignment wrapText="1"/>
    </xf>
    <xf numFmtId="0" fontId="11" fillId="0" borderId="0" xfId="28" applyNumberFormat="1" applyFont="1">
      <alignment horizontal="left" vertical="center" wrapText="1"/>
    </xf>
    <xf numFmtId="0" fontId="12" fillId="0" borderId="0" xfId="29" applyNumberFormat="1" applyFont="1">
      <alignment vertical="center" wrapText="1"/>
    </xf>
    <xf numFmtId="0" fontId="10" fillId="0" borderId="6" xfId="30" applyNumberFormat="1" applyFont="1" applyBorder="1">
      <alignment wrapText="1"/>
    </xf>
    <xf numFmtId="0" fontId="10" fillId="0" borderId="0" xfId="31" applyNumberFormat="1" applyFont="1"/>
    <xf numFmtId="0" fontId="11" fillId="0" borderId="0" xfId="32" applyNumberFormat="1" applyFont="1"/>
    <xf numFmtId="0" fontId="13" fillId="0" borderId="0" xfId="33" applyNumberFormat="1" applyFont="1">
      <alignment wrapText="1"/>
    </xf>
    <xf numFmtId="0" fontId="14" fillId="5" borderId="8" xfId="34" applyNumberFormat="1" applyFont="1" applyFill="1" applyBorder="1">
      <alignment horizontal="center" vertical="center" wrapText="1"/>
    </xf>
    <xf numFmtId="0" fontId="14" fillId="6" borderId="8" xfId="37" applyNumberFormat="1" applyFont="1" applyFill="1" applyBorder="1">
      <alignment horizontal="center" vertical="center" wrapText="1"/>
    </xf>
    <xf numFmtId="0" fontId="14" fillId="7" borderId="8" xfId="40" applyNumberFormat="1" applyFont="1" applyFill="1" applyBorder="1">
      <alignment horizontal="center" vertical="center" wrapText="1"/>
    </xf>
    <xf numFmtId="0" fontId="14" fillId="8" borderId="8" xfId="41" applyNumberFormat="1" applyFont="1" applyFill="1" applyBorder="1">
      <alignment horizontal="center" vertical="center" wrapText="1"/>
    </xf>
    <xf numFmtId="0" fontId="11" fillId="0" borderId="6" xfId="43" applyNumberFormat="1" applyFont="1" applyBorder="1">
      <alignment horizontal="left" vertical="center" wrapText="1"/>
    </xf>
    <xf numFmtId="0" fontId="11" fillId="0" borderId="9" xfId="44" applyNumberFormat="1" applyFont="1" applyBorder="1">
      <alignment horizontal="left" vertical="center" wrapText="1"/>
    </xf>
    <xf numFmtId="0" fontId="13" fillId="0" borderId="0" xfId="47" applyNumberFormat="1" applyFont="1"/>
    <xf numFmtId="0" fontId="13" fillId="0" borderId="6" xfId="48" applyNumberFormat="1" applyFont="1" applyBorder="1">
      <alignment wrapText="1"/>
    </xf>
    <xf numFmtId="0" fontId="10" fillId="0" borderId="11" xfId="52" applyNumberFormat="1" applyFont="1" applyBorder="1">
      <alignment wrapText="1"/>
    </xf>
    <xf numFmtId="0" fontId="10" fillId="0" borderId="12" xfId="53" applyNumberFormat="1" applyFont="1" applyBorder="1">
      <alignment wrapText="1"/>
    </xf>
    <xf numFmtId="0" fontId="10" fillId="0" borderId="12" xfId="54" applyNumberFormat="1" applyFont="1" applyBorder="1">
      <alignment vertical="center" wrapText="1"/>
    </xf>
    <xf numFmtId="0" fontId="7" fillId="0" borderId="0" xfId="55" applyNumberFormat="1" applyFont="1"/>
    <xf numFmtId="0" fontId="15" fillId="0" borderId="0" xfId="57" applyNumberFormat="1" applyFont="1">
      <alignment vertical="center" wrapText="1"/>
    </xf>
    <xf numFmtId="49" fontId="15" fillId="0" borderId="0" xfId="58" applyNumberFormat="1" applyFont="1">
      <alignment horizontal="left" vertical="center" wrapText="1"/>
    </xf>
    <xf numFmtId="49" fontId="15" fillId="0" borderId="0" xfId="59" applyNumberFormat="1" applyFont="1">
      <alignment horizontal="center" vertical="center" wrapText="1"/>
    </xf>
    <xf numFmtId="49" fontId="9" fillId="9" borderId="0" xfId="60" applyNumberFormat="1" applyFont="1" applyFill="1">
      <alignment vertical="center" wrapText="1"/>
    </xf>
    <xf numFmtId="49" fontId="9" fillId="0" borderId="0" xfId="61" applyNumberFormat="1" applyFont="1">
      <alignment vertical="center" wrapText="1"/>
    </xf>
    <xf numFmtId="49" fontId="9" fillId="0" borderId="0" xfId="62" applyNumberFormat="1" applyFont="1">
      <alignment horizontal="right" vertical="center"/>
    </xf>
    <xf numFmtId="49" fontId="16" fillId="9" borderId="0" xfId="63" applyNumberFormat="1" applyFont="1" applyFill="1">
      <alignment vertical="center" wrapText="1"/>
    </xf>
    <xf numFmtId="49" fontId="17" fillId="9" borderId="0" xfId="66" applyNumberFormat="1" applyFont="1" applyFill="1">
      <alignment vertical="center" wrapText="1"/>
    </xf>
    <xf numFmtId="49" fontId="9" fillId="9" borderId="0" xfId="67" applyNumberFormat="1" applyFont="1" applyFill="1">
      <alignment horizontal="right" vertical="center" wrapText="1" indent="1"/>
    </xf>
    <xf numFmtId="49" fontId="18" fillId="9" borderId="0" xfId="68" applyNumberFormat="1" applyFont="1" applyFill="1">
      <alignment horizontal="center" vertical="center" wrapText="1"/>
    </xf>
    <xf numFmtId="49" fontId="9" fillId="7" borderId="2" xfId="69" applyNumberFormat="1" applyFont="1" applyFill="1" applyBorder="1">
      <alignment horizontal="center" vertical="center"/>
    </xf>
    <xf numFmtId="14" fontId="15" fillId="9" borderId="0" xfId="70" applyNumberFormat="1" applyFont="1" applyFill="1">
      <alignment horizontal="center" vertical="center" wrapText="1"/>
    </xf>
    <xf numFmtId="0" fontId="15" fillId="9" borderId="0" xfId="71" applyNumberFormat="1" applyFont="1" applyFill="1">
      <alignment horizontal="center" vertical="center" wrapText="1"/>
    </xf>
    <xf numFmtId="0" fontId="9" fillId="9" borderId="0" xfId="72" applyNumberFormat="1" applyFont="1" applyFill="1">
      <alignment horizontal="center" vertical="center" wrapText="1"/>
    </xf>
    <xf numFmtId="49" fontId="9" fillId="9" borderId="7" xfId="73" applyNumberFormat="1" applyFont="1" applyFill="1" applyBorder="1">
      <alignment horizontal="right" vertical="center" wrapText="1" indent="1"/>
    </xf>
    <xf numFmtId="49" fontId="9" fillId="10" borderId="0" xfId="74" applyNumberFormat="1" applyFont="1" applyFill="1">
      <alignment horizontal="right" vertical="center" wrapText="1" indent="1"/>
    </xf>
    <xf numFmtId="49" fontId="15" fillId="0" borderId="0" xfId="75" applyNumberFormat="1" applyFont="1">
      <alignment vertical="center" wrapText="1"/>
    </xf>
    <xf numFmtId="49" fontId="16" fillId="9" borderId="0" xfId="76" applyNumberFormat="1" applyFont="1" applyFill="1">
      <alignment horizontal="center" vertical="center" wrapText="1"/>
    </xf>
    <xf numFmtId="0" fontId="9" fillId="8" borderId="2" xfId="77" applyNumberFormat="1" applyFont="1" applyFill="1" applyBorder="1">
      <alignment horizontal="center" vertical="center" wrapText="1"/>
      <protection locked="0"/>
    </xf>
    <xf numFmtId="0" fontId="9" fillId="0" borderId="2" xfId="78" applyNumberFormat="1" applyFont="1" applyBorder="1">
      <alignment horizontal="center" vertical="center" wrapText="1"/>
    </xf>
    <xf numFmtId="49" fontId="9" fillId="9" borderId="0" xfId="79" applyNumberFormat="1" applyFont="1" applyFill="1">
      <alignment horizontal="center" vertical="center" wrapText="1"/>
    </xf>
    <xf numFmtId="0" fontId="9" fillId="0" borderId="2" xfId="80" applyNumberFormat="1" applyFont="1" applyBorder="1">
      <alignment horizontal="center" vertical="center"/>
    </xf>
    <xf numFmtId="0" fontId="9" fillId="9" borderId="0" xfId="81" applyNumberFormat="1" applyFont="1" applyFill="1">
      <alignment horizontal="right" vertical="center" wrapText="1" indent="1"/>
    </xf>
    <xf numFmtId="49" fontId="19" fillId="0" borderId="0" xfId="82" applyNumberFormat="1" applyFont="1">
      <alignment horizontal="center" vertical="center" wrapText="1"/>
    </xf>
    <xf numFmtId="49" fontId="9" fillId="7" borderId="2" xfId="83" applyNumberFormat="1" applyFont="1" applyFill="1" applyBorder="1">
      <alignment horizontal="center" vertical="center" wrapText="1"/>
    </xf>
    <xf numFmtId="14" fontId="9" fillId="9" borderId="0" xfId="84" applyNumberFormat="1" applyFont="1" applyFill="1">
      <alignment horizontal="center" vertical="center" wrapText="1"/>
    </xf>
    <xf numFmtId="0" fontId="20" fillId="9" borderId="0" xfId="85" applyNumberFormat="1" applyFont="1" applyFill="1">
      <alignment horizontal="center" vertical="center" wrapText="1"/>
    </xf>
    <xf numFmtId="49" fontId="9" fillId="0" borderId="2" xfId="86" applyNumberFormat="1" applyFont="1" applyBorder="1">
      <alignment horizontal="center" vertical="center" wrapText="1"/>
    </xf>
    <xf numFmtId="49" fontId="9" fillId="0" borderId="0" xfId="87" applyNumberFormat="1" applyFont="1">
      <alignment vertical="center"/>
    </xf>
    <xf numFmtId="49" fontId="21" fillId="0" borderId="0" xfId="88" applyNumberFormat="1" applyFont="1">
      <alignment vertical="center" wrapText="1"/>
    </xf>
    <xf numFmtId="49" fontId="9" fillId="9" borderId="0" xfId="91" applyNumberFormat="1" applyFont="1" applyFill="1">
      <alignment horizontal="center" wrapText="1"/>
    </xf>
    <xf numFmtId="49" fontId="9" fillId="9" borderId="0" xfId="93" applyNumberFormat="1" applyFont="1" applyFill="1">
      <alignment vertical="center"/>
    </xf>
    <xf numFmtId="49" fontId="9" fillId="0" borderId="0" xfId="94" applyNumberFormat="1" applyFont="1">
      <alignment horizontal="center" vertical="center" wrapText="1"/>
    </xf>
    <xf numFmtId="49" fontId="9" fillId="0" borderId="0" xfId="95" applyNumberFormat="1" applyFont="1">
      <alignment vertical="top"/>
    </xf>
    <xf numFmtId="49" fontId="9" fillId="0" borderId="0" xfId="96" applyNumberFormat="1" applyFont="1">
      <alignment horizontal="right" vertical="top"/>
    </xf>
    <xf numFmtId="2" fontId="9" fillId="0" borderId="0" xfId="98" applyNumberFormat="1" applyFont="1">
      <alignment vertical="center" wrapText="1"/>
    </xf>
    <xf numFmtId="49" fontId="9" fillId="9" borderId="2" xfId="100" applyNumberFormat="1" applyFont="1" applyFill="1" applyBorder="1">
      <alignment horizontal="center" vertical="center" wrapText="1"/>
    </xf>
    <xf numFmtId="49" fontId="9" fillId="11" borderId="2" xfId="112" applyNumberFormat="1" applyFont="1" applyFill="1" applyBorder="1">
      <alignment horizontal="center" vertical="center"/>
    </xf>
    <xf numFmtId="49" fontId="9" fillId="0" borderId="19" xfId="113" applyNumberFormat="1" applyFont="1" applyBorder="1">
      <alignment horizontal="center" vertical="center" wrapText="1"/>
    </xf>
    <xf numFmtId="49" fontId="9" fillId="3" borderId="0" xfId="117" applyNumberFormat="1" applyFont="1" applyFill="1">
      <alignment horizontal="center" vertical="top"/>
    </xf>
    <xf numFmtId="49" fontId="9" fillId="11" borderId="0" xfId="118" applyNumberFormat="1" applyFont="1" applyFill="1">
      <alignment horizontal="center" vertical="center"/>
    </xf>
    <xf numFmtId="49" fontId="22" fillId="0" borderId="2" xfId="119" applyNumberFormat="1" applyFont="1" applyBorder="1">
      <alignment vertical="top"/>
    </xf>
    <xf numFmtId="49" fontId="9" fillId="0" borderId="2" xfId="120" applyNumberFormat="1" applyFont="1" applyBorder="1">
      <alignment vertical="top"/>
    </xf>
    <xf numFmtId="0" fontId="23" fillId="12" borderId="14" xfId="121" applyNumberFormat="1" applyFont="1" applyFill="1" applyBorder="1">
      <alignment horizontal="left" vertical="center"/>
    </xf>
    <xf numFmtId="0" fontId="23" fillId="12" borderId="15" xfId="122" applyNumberFormat="1" applyFont="1" applyFill="1" applyBorder="1">
      <alignment horizontal="left" vertical="center"/>
    </xf>
    <xf numFmtId="0" fontId="23" fillId="12" borderId="13" xfId="123" applyNumberFormat="1" applyFont="1" applyFill="1" applyBorder="1">
      <alignment horizontal="left" vertical="center"/>
    </xf>
    <xf numFmtId="49" fontId="24" fillId="0" borderId="0" xfId="124" applyNumberFormat="1" applyFont="1">
      <alignment vertical="top"/>
    </xf>
    <xf numFmtId="0" fontId="9" fillId="0" borderId="0" xfId="125" applyNumberFormat="1" applyFont="1">
      <alignment vertical="top"/>
    </xf>
    <xf numFmtId="1" fontId="17" fillId="0" borderId="0" xfId="127" applyNumberFormat="1" applyFont="1">
      <alignment horizontal="center" vertical="center" wrapText="1"/>
    </xf>
    <xf numFmtId="49" fontId="22" fillId="0" borderId="15" xfId="133" applyNumberFormat="1" applyFont="1" applyBorder="1">
      <alignment vertical="top"/>
    </xf>
    <xf numFmtId="49" fontId="9" fillId="0" borderId="15" xfId="134" applyNumberFormat="1" applyFont="1" applyBorder="1">
      <alignment vertical="top"/>
    </xf>
    <xf numFmtId="49" fontId="9" fillId="0" borderId="2" xfId="135" applyNumberFormat="1" applyFont="1" applyBorder="1">
      <alignment vertical="center" wrapText="1"/>
    </xf>
    <xf numFmtId="4" fontId="9" fillId="7" borderId="2" xfId="136" applyNumberFormat="1" applyFont="1" applyFill="1" applyBorder="1">
      <alignment vertical="center"/>
    </xf>
    <xf numFmtId="3" fontId="9" fillId="7" borderId="2" xfId="137" applyNumberFormat="1" applyFont="1" applyFill="1" applyBorder="1">
      <alignment vertical="center"/>
    </xf>
    <xf numFmtId="4" fontId="9" fillId="7" borderId="2" xfId="138" applyNumberFormat="1" applyFont="1" applyFill="1" applyBorder="1">
      <alignment horizontal="right" vertical="center"/>
    </xf>
    <xf numFmtId="3" fontId="9" fillId="5" borderId="2" xfId="139" applyNumberFormat="1" applyFont="1" applyFill="1" applyBorder="1">
      <alignment horizontal="right" vertical="center"/>
      <protection locked="0"/>
    </xf>
    <xf numFmtId="16" fontId="9" fillId="9" borderId="2" xfId="140" quotePrefix="1" applyNumberFormat="1" applyFont="1" applyFill="1" applyBorder="1">
      <alignment horizontal="center" vertical="center" wrapText="1"/>
    </xf>
    <xf numFmtId="49" fontId="9" fillId="9" borderId="2" xfId="141" applyNumberFormat="1" applyFont="1" applyFill="1" applyBorder="1">
      <alignment horizontal="left" vertical="center" wrapText="1" indent="1"/>
    </xf>
    <xf numFmtId="4" fontId="9" fillId="5" borderId="2" xfId="142" applyNumberFormat="1" applyFont="1" applyFill="1" applyBorder="1">
      <alignment vertical="center"/>
      <protection locked="0"/>
    </xf>
    <xf numFmtId="49" fontId="9" fillId="0" borderId="14" xfId="143" applyNumberFormat="1" applyFont="1" applyBorder="1">
      <alignment vertical="center" wrapText="1"/>
    </xf>
    <xf numFmtId="4" fontId="9" fillId="0" borderId="2" xfId="144" applyNumberFormat="1" applyFont="1" applyBorder="1">
      <alignment vertical="top"/>
    </xf>
    <xf numFmtId="16" fontId="9" fillId="0" borderId="2" xfId="145" quotePrefix="1" applyNumberFormat="1" applyFont="1" applyBorder="1">
      <alignment horizontal="center" vertical="center" wrapText="1"/>
    </xf>
    <xf numFmtId="49" fontId="9" fillId="0" borderId="2" xfId="146" applyNumberFormat="1" applyFont="1" applyBorder="1">
      <alignment horizontal="left" vertical="center" wrapText="1" indent="1"/>
    </xf>
    <xf numFmtId="4" fontId="9" fillId="7" borderId="20" xfId="147" applyNumberFormat="1" applyFont="1" applyFill="1" applyBorder="1">
      <alignment vertical="center"/>
    </xf>
    <xf numFmtId="49" fontId="9" fillId="0" borderId="0" xfId="148" applyNumberFormat="1" applyFont="1">
      <alignment horizontal="right" vertical="center" wrapText="1"/>
    </xf>
    <xf numFmtId="49" fontId="9" fillId="0" borderId="21" xfId="154" applyNumberFormat="1" applyFont="1" applyBorder="1">
      <alignment horizontal="center" vertical="center" wrapText="1"/>
    </xf>
    <xf numFmtId="49" fontId="9" fillId="0" borderId="20" xfId="160" applyNumberFormat="1" applyFont="1" applyBorder="1">
      <alignment horizontal="center" vertical="center" wrapText="1"/>
    </xf>
    <xf numFmtId="49" fontId="9" fillId="0" borderId="14" xfId="162" applyNumberFormat="1" applyFont="1" applyBorder="1">
      <alignment horizontal="center" vertical="center" wrapText="1"/>
    </xf>
    <xf numFmtId="49" fontId="22" fillId="0" borderId="0" xfId="163" applyNumberFormat="1" applyFont="1">
      <alignment vertical="top"/>
    </xf>
    <xf numFmtId="49" fontId="9" fillId="0" borderId="13" xfId="166" applyNumberFormat="1" applyFont="1" applyBorder="1">
      <alignment vertical="top"/>
    </xf>
    <xf numFmtId="49" fontId="9" fillId="0" borderId="20" xfId="167" applyNumberFormat="1" applyFont="1" applyBorder="1">
      <alignment horizontal="left" vertical="center" wrapText="1"/>
    </xf>
    <xf numFmtId="4" fontId="9" fillId="7" borderId="20" xfId="168" applyNumberFormat="1" applyFont="1" applyFill="1" applyBorder="1">
      <alignment horizontal="right" vertical="center" wrapText="1"/>
    </xf>
    <xf numFmtId="49" fontId="9" fillId="0" borderId="7" xfId="171" applyNumberFormat="1" applyFont="1" applyBorder="1">
      <alignment vertical="top"/>
    </xf>
    <xf numFmtId="49" fontId="25" fillId="12" borderId="15" xfId="173" applyNumberFormat="1" applyFont="1" applyFill="1" applyBorder="1">
      <alignment horizontal="left" vertical="center"/>
    </xf>
    <xf numFmtId="0" fontId="25" fillId="12" borderId="15" xfId="189" applyNumberFormat="1" applyFont="1" applyFill="1" applyBorder="1">
      <alignment horizontal="left" vertical="center"/>
    </xf>
    <xf numFmtId="4" fontId="9" fillId="7" borderId="2" xfId="193" applyNumberFormat="1" applyFont="1" applyFill="1" applyBorder="1">
      <alignment horizontal="right" vertical="center" wrapText="1"/>
    </xf>
    <xf numFmtId="49" fontId="9" fillId="9" borderId="0" xfId="194" applyNumberFormat="1" applyFont="1" applyFill="1">
      <alignment vertical="top"/>
    </xf>
    <xf numFmtId="49" fontId="1" fillId="0" borderId="15" xfId="195" applyNumberFormat="1" applyFont="1" applyBorder="1">
      <alignment horizontal="left" vertical="center" indent="1"/>
    </xf>
    <xf numFmtId="49" fontId="9" fillId="9" borderId="2" xfId="196" applyNumberFormat="1" applyFont="1" applyFill="1" applyBorder="1">
      <alignment horizontal="center" vertical="center"/>
    </xf>
    <xf numFmtId="49" fontId="9" fillId="5" borderId="2" xfId="197" applyNumberFormat="1" applyFont="1" applyFill="1" applyBorder="1">
      <alignment horizontal="left" vertical="center" wrapText="1"/>
      <protection locked="0"/>
    </xf>
    <xf numFmtId="49" fontId="9" fillId="13" borderId="0" xfId="198" applyNumberFormat="1" applyFont="1" applyFill="1"/>
    <xf numFmtId="49" fontId="27" fillId="0" borderId="7" xfId="199" applyNumberFormat="1" applyFont="1" applyBorder="1">
      <alignment horizontal="center" vertical="center" wrapText="1"/>
    </xf>
    <xf numFmtId="0" fontId="24" fillId="0" borderId="2" xfId="200" applyNumberFormat="1" applyFont="1" applyBorder="1">
      <alignment horizontal="center" vertical="center" wrapText="1"/>
    </xf>
    <xf numFmtId="169" fontId="9" fillId="5" borderId="23" xfId="201" applyNumberFormat="1" applyFont="1" applyFill="1" applyBorder="1">
      <alignment horizontal="center" vertical="center"/>
      <protection locked="0"/>
    </xf>
    <xf numFmtId="49" fontId="24" fillId="5" borderId="2" xfId="202" applyNumberFormat="1" applyFont="1" applyFill="1" applyBorder="1">
      <alignment horizontal="center" vertical="center" wrapText="1"/>
      <protection locked="0"/>
    </xf>
    <xf numFmtId="0" fontId="9" fillId="5" borderId="2" xfId="203" applyNumberFormat="1" applyFont="1" applyFill="1" applyBorder="1">
      <alignment horizontal="left" vertical="center" wrapText="1"/>
      <protection locked="0"/>
    </xf>
    <xf numFmtId="49" fontId="24" fillId="5" borderId="2" xfId="204" applyNumberFormat="1" applyFont="1" applyFill="1" applyBorder="1">
      <alignment horizontal="left" vertical="center" wrapText="1"/>
      <protection locked="0"/>
    </xf>
    <xf numFmtId="4" fontId="24" fillId="5" borderId="2" xfId="205" applyNumberFormat="1" applyFont="1" applyFill="1" applyBorder="1">
      <alignment horizontal="right" vertical="center" wrapText="1"/>
      <protection locked="0"/>
    </xf>
    <xf numFmtId="0" fontId="24" fillId="5" borderId="2" xfId="206" applyNumberFormat="1" applyFont="1" applyFill="1" applyBorder="1">
      <alignment horizontal="right" vertical="center" wrapText="1"/>
      <protection locked="0"/>
    </xf>
    <xf numFmtId="0" fontId="24" fillId="8" borderId="2" xfId="207" applyNumberFormat="1" applyFont="1" applyFill="1" applyBorder="1">
      <alignment horizontal="left" vertical="center" wrapText="1"/>
      <protection locked="0"/>
    </xf>
    <xf numFmtId="4" fontId="24" fillId="7" borderId="2" xfId="208" applyNumberFormat="1" applyFont="1" applyFill="1" applyBorder="1">
      <alignment horizontal="right" vertical="center" wrapText="1"/>
    </xf>
    <xf numFmtId="4" fontId="24" fillId="3" borderId="2" xfId="209" applyNumberFormat="1" applyFont="1" applyFill="1" applyBorder="1">
      <alignment horizontal="right" vertical="center" wrapText="1"/>
    </xf>
    <xf numFmtId="49" fontId="9" fillId="0" borderId="18" xfId="210" applyNumberFormat="1" applyFont="1" applyBorder="1">
      <alignment vertical="top"/>
    </xf>
    <xf numFmtId="0" fontId="9" fillId="9" borderId="2" xfId="211" applyNumberFormat="1" applyFont="1" applyFill="1" applyBorder="1">
      <alignment horizontal="center" vertical="center"/>
    </xf>
    <xf numFmtId="49" fontId="24" fillId="8" borderId="2" xfId="212" applyNumberFormat="1" applyFont="1" applyFill="1" applyBorder="1">
      <alignment horizontal="left" vertical="center" wrapText="1"/>
      <protection locked="0"/>
    </xf>
    <xf numFmtId="169" fontId="9" fillId="8" borderId="23" xfId="213" applyNumberFormat="1" applyFont="1" applyFill="1" applyBorder="1">
      <alignment horizontal="center" vertical="center"/>
      <protection locked="0"/>
    </xf>
    <xf numFmtId="0" fontId="9" fillId="8" borderId="2" xfId="214" applyNumberFormat="1" applyFont="1" applyFill="1" applyBorder="1">
      <alignment vertical="center" wrapText="1"/>
      <protection locked="0"/>
    </xf>
    <xf numFmtId="0" fontId="24" fillId="5" borderId="13" xfId="215" applyNumberFormat="1" applyFont="1" applyFill="1" applyBorder="1">
      <alignment horizontal="center" vertical="center" wrapText="1"/>
      <protection locked="0"/>
    </xf>
    <xf numFmtId="0" fontId="24" fillId="5" borderId="2" xfId="216" applyNumberFormat="1" applyFont="1" applyFill="1" applyBorder="1">
      <alignment horizontal="left" vertical="center" wrapText="1"/>
      <protection locked="0"/>
    </xf>
    <xf numFmtId="0" fontId="24" fillId="5" borderId="2" xfId="217" applyNumberFormat="1" applyFont="1" applyFill="1" applyBorder="1">
      <alignment horizontal="center" vertical="center" wrapText="1"/>
      <protection locked="0"/>
    </xf>
    <xf numFmtId="4" fontId="24" fillId="8" borderId="2" xfId="218" applyNumberFormat="1" applyFont="1" applyFill="1" applyBorder="1">
      <alignment horizontal="right" vertical="center" wrapText="1"/>
      <protection locked="0"/>
    </xf>
    <xf numFmtId="49" fontId="24" fillId="5" borderId="13" xfId="219" applyNumberFormat="1" applyFont="1" applyFill="1" applyBorder="1">
      <alignment horizontal="left" vertical="center" wrapText="1"/>
      <protection locked="0"/>
    </xf>
    <xf numFmtId="49" fontId="24" fillId="5" borderId="14" xfId="220" applyNumberFormat="1" applyFont="1" applyFill="1" applyBorder="1">
      <alignment horizontal="center" vertical="center" wrapText="1"/>
      <protection locked="0"/>
    </xf>
    <xf numFmtId="49" fontId="9" fillId="5" borderId="13" xfId="221" applyNumberFormat="1" applyFont="1" applyFill="1" applyBorder="1">
      <alignment horizontal="left" vertical="center" wrapText="1"/>
      <protection locked="0"/>
    </xf>
    <xf numFmtId="49" fontId="17" fillId="14" borderId="24" xfId="222" applyNumberFormat="1" applyFont="1" applyFill="1" applyBorder="1">
      <alignment horizontal="center" vertical="center" wrapText="1"/>
    </xf>
    <xf numFmtId="49" fontId="15" fillId="15" borderId="0" xfId="223" applyNumberFormat="1" applyFont="1" applyFill="1">
      <alignment horizontal="center" vertical="center"/>
    </xf>
    <xf numFmtId="49" fontId="17" fillId="14" borderId="0" xfId="224" applyNumberFormat="1" applyFont="1" applyFill="1">
      <alignment horizontal="center" vertical="center"/>
    </xf>
    <xf numFmtId="49" fontId="17" fillId="14" borderId="0" xfId="225" applyNumberFormat="1" applyFont="1" applyFill="1">
      <alignment horizontal="left" vertical="center"/>
    </xf>
    <xf numFmtId="49" fontId="9" fillId="0" borderId="24" xfId="226" applyNumberFormat="1" applyFont="1" applyBorder="1">
      <alignment horizontal="center"/>
    </xf>
    <xf numFmtId="49" fontId="9" fillId="0" borderId="0" xfId="227" applyNumberFormat="1" applyFont="1">
      <alignment horizontal="left" vertical="center" wrapText="1"/>
    </xf>
    <xf numFmtId="0" fontId="9" fillId="0" borderId="0" xfId="228" applyNumberFormat="1" applyFont="1">
      <alignment horizontal="left" vertical="center"/>
    </xf>
    <xf numFmtId="49" fontId="9" fillId="0" borderId="0" xfId="229" applyNumberFormat="1" applyFont="1">
      <alignment horizontal="left" vertical="center"/>
    </xf>
    <xf numFmtId="49" fontId="17" fillId="7" borderId="24" xfId="230" applyNumberFormat="1" applyFont="1" applyFill="1" applyBorder="1">
      <alignment horizontal="center" vertical="center" wrapText="1"/>
    </xf>
    <xf numFmtId="0" fontId="9" fillId="0" borderId="0" xfId="231" applyNumberFormat="1" applyFont="1">
      <alignment vertical="top" wrapText="1"/>
    </xf>
    <xf numFmtId="49" fontId="9" fillId="16" borderId="0" xfId="232" applyNumberFormat="1" applyFont="1" applyFill="1">
      <alignment horizontal="center" vertical="center"/>
    </xf>
    <xf numFmtId="49" fontId="28" fillId="0" borderId="0" xfId="233" applyNumberFormat="1" applyFont="1">
      <alignment vertical="top"/>
    </xf>
    <xf numFmtId="0" fontId="9" fillId="7" borderId="2" xfId="0" applyNumberFormat="1" applyFont="1" applyFill="1" applyBorder="1" applyAlignment="1">
      <alignment horizontal="center" vertical="center" wrapText="1"/>
    </xf>
    <xf numFmtId="49" fontId="9" fillId="7" borderId="2" xfId="92" applyNumberFormat="1" applyFont="1" applyFill="1" applyBorder="1" applyProtection="1">
      <alignment horizontal="center" vertical="center" wrapText="1"/>
    </xf>
    <xf numFmtId="49" fontId="28" fillId="7" borderId="2" xfId="92" applyNumberFormat="1" applyFont="1" applyFill="1" applyBorder="1" applyProtection="1">
      <alignment horizontal="center" vertical="center" wrapText="1"/>
    </xf>
    <xf numFmtId="0" fontId="29" fillId="0" borderId="0" xfId="0" applyFont="1">
      <alignment vertical="top"/>
    </xf>
    <xf numFmtId="0" fontId="29" fillId="0" borderId="0" xfId="0" applyFont="1">
      <alignment vertical="top"/>
    </xf>
    <xf numFmtId="0" fontId="9" fillId="0" borderId="0" xfId="0" applyNumberFormat="1" applyFont="1">
      <alignment vertical="top"/>
    </xf>
    <xf numFmtId="49" fontId="27" fillId="0" borderId="7" xfId="0" applyNumberFormat="1" applyFont="1" applyBorder="1" applyAlignment="1">
      <alignment horizontal="center" vertical="center" wrapText="1"/>
    </xf>
    <xf numFmtId="0" fontId="24" fillId="0" borderId="2" xfId="0" applyNumberFormat="1" applyFont="1" applyBorder="1" applyAlignment="1">
      <alignment horizontal="center" vertical="center" wrapText="1"/>
    </xf>
    <xf numFmtId="169" fontId="9" fillId="5" borderId="23" xfId="0" applyNumberFormat="1" applyFont="1" applyFill="1" applyBorder="1" applyAlignment="1" applyProtection="1">
      <alignment horizontal="center" vertical="center"/>
      <protection locked="0"/>
    </xf>
    <xf numFmtId="49" fontId="24" fillId="5" borderId="2" xfId="0" applyNumberFormat="1" applyFont="1" applyFill="1" applyBorder="1" applyAlignment="1" applyProtection="1">
      <alignment horizontal="center" vertical="center" wrapText="1"/>
      <protection locked="0"/>
    </xf>
    <xf numFmtId="0" fontId="9" fillId="5" borderId="2" xfId="0" applyNumberFormat="1" applyFont="1" applyFill="1" applyBorder="1" applyAlignment="1" applyProtection="1">
      <alignment horizontal="left" vertical="center" wrapText="1"/>
      <protection locked="0"/>
    </xf>
    <xf numFmtId="49" fontId="24" fillId="5" borderId="2" xfId="0" applyNumberFormat="1" applyFont="1" applyFill="1" applyBorder="1" applyAlignment="1" applyProtection="1">
      <alignment horizontal="left" vertical="center" wrapText="1"/>
      <protection locked="0"/>
    </xf>
    <xf numFmtId="4" fontId="24" fillId="5" borderId="2" xfId="0" applyNumberFormat="1" applyFont="1" applyFill="1" applyBorder="1" applyAlignment="1" applyProtection="1">
      <alignment horizontal="right" vertical="center" wrapText="1"/>
      <protection locked="0"/>
    </xf>
    <xf numFmtId="0" fontId="24" fillId="5" borderId="2" xfId="0" applyNumberFormat="1" applyFont="1" applyFill="1" applyBorder="1" applyAlignment="1" applyProtection="1">
      <alignment horizontal="right" vertical="center" wrapText="1"/>
      <protection locked="0"/>
    </xf>
    <xf numFmtId="0" fontId="24" fillId="8" borderId="2" xfId="0" applyNumberFormat="1" applyFont="1" applyFill="1" applyBorder="1" applyAlignment="1" applyProtection="1">
      <alignment horizontal="left" vertical="center" wrapText="1"/>
      <protection locked="0"/>
    </xf>
    <xf numFmtId="0" fontId="9" fillId="8" borderId="2" xfId="0" applyNumberFormat="1" applyFont="1" applyFill="1" applyBorder="1" applyAlignment="1" applyProtection="1">
      <alignment horizontal="center" vertical="center" wrapText="1"/>
      <protection locked="0"/>
    </xf>
    <xf numFmtId="4" fontId="24" fillId="7" borderId="2" xfId="0" applyNumberFormat="1" applyFont="1" applyFill="1" applyBorder="1" applyAlignment="1">
      <alignment horizontal="right" vertical="center" wrapText="1"/>
    </xf>
    <xf numFmtId="4" fontId="24" fillId="3" borderId="2" xfId="0" applyNumberFormat="1" applyFont="1" applyFill="1" applyBorder="1" applyAlignment="1">
      <alignment horizontal="right" vertical="center" wrapText="1"/>
    </xf>
    <xf numFmtId="0" fontId="30" fillId="0" borderId="0" xfId="0" applyFont="1">
      <alignment vertical="top"/>
    </xf>
    <xf numFmtId="169" fontId="9" fillId="8" borderId="23" xfId="0" applyNumberFormat="1" applyFont="1" applyFill="1" applyBorder="1" applyAlignment="1" applyProtection="1">
      <alignment horizontal="center" vertical="center"/>
      <protection locked="0"/>
    </xf>
    <xf numFmtId="0" fontId="9" fillId="8" borderId="2" xfId="0" applyNumberFormat="1" applyFont="1" applyFill="1" applyBorder="1" applyAlignment="1" applyProtection="1">
      <alignment vertical="center" wrapText="1"/>
      <protection locked="0"/>
    </xf>
    <xf numFmtId="0" fontId="1" fillId="0" borderId="0" xfId="16" applyNumberFormat="1" applyFont="1">
      <alignment vertical="center" wrapText="1"/>
    </xf>
    <xf numFmtId="0" fontId="1" fillId="0" borderId="0" xfId="19" applyNumberFormat="1" applyFont="1">
      <alignment vertical="center"/>
    </xf>
    <xf numFmtId="49" fontId="2" fillId="3" borderId="3" xfId="22" applyNumberFormat="1" applyFont="1" applyFill="1" applyBorder="1">
      <alignment horizontal="center" vertical="center" wrapText="1"/>
    </xf>
    <xf numFmtId="0" fontId="2" fillId="3" borderId="4" xfId="23" applyNumberFormat="1" applyFont="1" applyFill="1" applyBorder="1">
      <alignment horizontal="center" vertical="center" wrapText="1"/>
    </xf>
    <xf numFmtId="0" fontId="2" fillId="3" borderId="5" xfId="24" applyNumberFormat="1" applyFont="1" applyFill="1" applyBorder="1">
      <alignment horizontal="center" vertical="center" wrapText="1"/>
    </xf>
    <xf numFmtId="0" fontId="2" fillId="4" borderId="6" xfId="26" applyNumberFormat="1" applyFont="1" applyFill="1" applyBorder="1">
      <alignment horizontal="right" vertical="center" wrapText="1" indent="1"/>
    </xf>
    <xf numFmtId="0" fontId="2" fillId="4" borderId="7" xfId="27" applyNumberFormat="1" applyFont="1" applyFill="1" applyBorder="1">
      <alignment horizontal="right" vertical="center" wrapText="1" indent="1"/>
    </xf>
    <xf numFmtId="0" fontId="2" fillId="4" borderId="0" xfId="42" applyNumberFormat="1" applyFont="1" applyFill="1">
      <alignment horizontal="right" vertical="center" wrapText="1" indent="1"/>
    </xf>
    <xf numFmtId="0" fontId="13" fillId="0" borderId="6" xfId="35" applyNumberFormat="1" applyFont="1" applyBorder="1">
      <alignment vertical="center" wrapText="1"/>
    </xf>
    <xf numFmtId="0" fontId="13" fillId="0" borderId="0" xfId="36" applyNumberFormat="1" applyFont="1">
      <alignment vertical="center" wrapText="1"/>
    </xf>
    <xf numFmtId="0" fontId="13" fillId="0" borderId="6" xfId="38" applyNumberFormat="1" applyFont="1" applyBorder="1">
      <alignment horizontal="left" vertical="center" wrapText="1"/>
    </xf>
    <xf numFmtId="0" fontId="13" fillId="0" borderId="0" xfId="39" applyNumberFormat="1" applyFont="1">
      <alignment horizontal="left" vertical="center" wrapText="1"/>
    </xf>
    <xf numFmtId="0" fontId="2" fillId="4" borderId="8" xfId="45" applyNumberFormat="1" applyFont="1" applyFill="1" applyBorder="1">
      <alignment horizontal="right" vertical="center" wrapText="1" indent="1"/>
    </xf>
    <xf numFmtId="0" fontId="2" fillId="4" borderId="10" xfId="46" applyNumberFormat="1" applyFont="1" applyFill="1" applyBorder="1">
      <alignment horizontal="right" vertical="center" wrapText="1" indent="1"/>
    </xf>
    <xf numFmtId="0" fontId="2" fillId="4" borderId="11" xfId="50" applyNumberFormat="1" applyFont="1" applyFill="1" applyBorder="1">
      <alignment horizontal="right" vertical="center" wrapText="1" indent="1"/>
    </xf>
    <xf numFmtId="0" fontId="2" fillId="4" borderId="12" xfId="51" applyNumberFormat="1" applyFont="1" applyFill="1" applyBorder="1">
      <alignment horizontal="right" vertical="center" wrapText="1" indent="1"/>
    </xf>
    <xf numFmtId="0" fontId="13" fillId="0" borderId="0" xfId="49" applyNumberFormat="1" applyFont="1">
      <alignment vertical="top" wrapText="1"/>
    </xf>
    <xf numFmtId="49" fontId="10" fillId="0" borderId="0" xfId="56" applyNumberFormat="1" applyFont="1">
      <alignment vertical="top" wrapText="1"/>
    </xf>
    <xf numFmtId="49" fontId="1" fillId="0" borderId="13" xfId="64" applyNumberFormat="1" applyFont="1" applyBorder="1">
      <alignment horizontal="center" vertical="center" wrapText="1"/>
    </xf>
    <xf numFmtId="49" fontId="1" fillId="0" borderId="14" xfId="65" applyNumberFormat="1" applyFont="1" applyBorder="1">
      <alignment horizontal="center" vertical="center" wrapText="1"/>
    </xf>
    <xf numFmtId="49" fontId="9" fillId="10" borderId="6" xfId="89" applyNumberFormat="1" applyFont="1" applyFill="1" applyBorder="1">
      <alignment horizontal="center" vertical="center" wrapText="1"/>
    </xf>
    <xf numFmtId="49" fontId="9" fillId="10" borderId="0" xfId="90" applyNumberFormat="1" applyFont="1" applyFill="1">
      <alignment horizontal="center" vertical="center" wrapText="1"/>
    </xf>
    <xf numFmtId="2" fontId="17" fillId="0" borderId="15" xfId="97" applyNumberFormat="1" applyFont="1" applyBorder="1">
      <alignment horizontal="left" vertical="center" wrapText="1"/>
    </xf>
    <xf numFmtId="49" fontId="9" fillId="0" borderId="2" xfId="86" applyNumberFormat="1" applyFont="1" applyBorder="1">
      <alignment horizontal="center" vertical="center" wrapText="1"/>
    </xf>
    <xf numFmtId="49" fontId="9" fillId="0" borderId="0" xfId="99" applyNumberFormat="1" applyFont="1">
      <alignment horizontal="center" wrapText="1"/>
    </xf>
    <xf numFmtId="49" fontId="9" fillId="9" borderId="2" xfId="100" applyNumberFormat="1" applyFont="1" applyFill="1" applyBorder="1">
      <alignment horizontal="center" vertical="center" wrapText="1"/>
    </xf>
    <xf numFmtId="2" fontId="9" fillId="9" borderId="16" xfId="106" applyNumberFormat="1" applyFont="1" applyFill="1" applyBorder="1">
      <alignment horizontal="center" vertical="center" wrapText="1"/>
    </xf>
    <xf numFmtId="2" fontId="9" fillId="3" borderId="18" xfId="111" applyNumberFormat="1" applyFont="1" applyFill="1" applyBorder="1">
      <alignment horizontal="center" vertical="center" wrapText="1"/>
    </xf>
    <xf numFmtId="2" fontId="9" fillId="3" borderId="20" xfId="115" applyNumberFormat="1" applyFont="1" applyFill="1" applyBorder="1">
      <alignment horizontal="center" vertical="center" wrapText="1"/>
    </xf>
    <xf numFmtId="2" fontId="9" fillId="0" borderId="2" xfId="104" applyNumberFormat="1" applyFont="1" applyBorder="1">
      <alignment horizontal="center" vertical="center" wrapText="1"/>
    </xf>
    <xf numFmtId="49" fontId="9" fillId="9" borderId="16" xfId="103" applyNumberFormat="1" applyFont="1" applyFill="1" applyBorder="1">
      <alignment horizontal="center" vertical="center" wrapText="1"/>
    </xf>
    <xf numFmtId="49" fontId="9" fillId="3" borderId="18" xfId="109" applyNumberFormat="1" applyFont="1" applyFill="1" applyBorder="1">
      <alignment horizontal="center" vertical="center" wrapText="1"/>
    </xf>
    <xf numFmtId="49" fontId="9" fillId="3" borderId="20" xfId="114" applyNumberFormat="1" applyFont="1" applyFill="1" applyBorder="1">
      <alignment horizontal="center" vertical="center" wrapText="1"/>
    </xf>
    <xf numFmtId="49" fontId="9" fillId="0" borderId="8" xfId="101" applyNumberFormat="1" applyFont="1" applyBorder="1">
      <alignment horizontal="center" vertical="center" wrapText="1"/>
    </xf>
    <xf numFmtId="49" fontId="9" fillId="0" borderId="10" xfId="102" applyNumberFormat="1" applyFont="1" applyBorder="1">
      <alignment horizontal="center" vertical="center" wrapText="1"/>
    </xf>
    <xf numFmtId="49" fontId="9" fillId="0" borderId="11" xfId="107" applyNumberFormat="1" applyFont="1" applyBorder="1">
      <alignment horizontal="center" vertical="center" wrapText="1"/>
    </xf>
    <xf numFmtId="49" fontId="9" fillId="0" borderId="17" xfId="108" applyNumberFormat="1" applyFont="1" applyBorder="1">
      <alignment horizontal="center" vertical="center" wrapText="1"/>
    </xf>
    <xf numFmtId="2" fontId="9" fillId="9" borderId="2" xfId="105" applyNumberFormat="1" applyFont="1" applyFill="1" applyBorder="1">
      <alignment horizontal="center" vertical="center" wrapText="1"/>
    </xf>
    <xf numFmtId="2" fontId="9" fillId="3" borderId="2" xfId="110" applyNumberFormat="1" applyFont="1" applyFill="1" applyBorder="1">
      <alignment horizontal="center" vertical="center" wrapText="1"/>
    </xf>
    <xf numFmtId="49" fontId="9" fillId="3" borderId="6" xfId="116" applyNumberFormat="1" applyFont="1" applyFill="1" applyBorder="1">
      <alignment horizontal="center" vertical="top"/>
    </xf>
    <xf numFmtId="49" fontId="9" fillId="3" borderId="0" xfId="117" applyNumberFormat="1" applyFont="1" applyFill="1">
      <alignment horizontal="center" vertical="top"/>
    </xf>
    <xf numFmtId="1" fontId="17" fillId="0" borderId="15" xfId="126" applyNumberFormat="1" applyFont="1" applyBorder="1">
      <alignment horizontal="left" vertical="center" wrapText="1"/>
    </xf>
    <xf numFmtId="0" fontId="9" fillId="0" borderId="16" xfId="130" applyNumberFormat="1" applyFont="1" applyBorder="1">
      <alignment horizontal="center" vertical="center" wrapText="1"/>
    </xf>
    <xf numFmtId="0" fontId="9" fillId="0" borderId="18" xfId="131" applyNumberFormat="1" applyFont="1" applyBorder="1">
      <alignment horizontal="center" vertical="center" wrapText="1"/>
    </xf>
    <xf numFmtId="0" fontId="9" fillId="0" borderId="20" xfId="132" applyNumberFormat="1" applyFont="1" applyBorder="1">
      <alignment horizontal="center" vertical="center" wrapText="1"/>
    </xf>
    <xf numFmtId="1" fontId="9" fillId="0" borderId="2" xfId="128" applyNumberFormat="1" applyFont="1" applyBorder="1">
      <alignment horizontal="center" vertical="center" wrapText="1"/>
    </xf>
    <xf numFmtId="1" fontId="9" fillId="0" borderId="14" xfId="129" applyNumberFormat="1" applyFont="1" applyBorder="1">
      <alignment horizontal="center" vertical="center" wrapText="1"/>
    </xf>
    <xf numFmtId="49" fontId="9" fillId="0" borderId="19" xfId="113" applyNumberFormat="1" applyFont="1" applyBorder="1">
      <alignment horizontal="center" vertical="center" wrapText="1"/>
    </xf>
    <xf numFmtId="4" fontId="9" fillId="7" borderId="16" xfId="177" applyNumberFormat="1" applyFont="1" applyFill="1" applyBorder="1">
      <alignment horizontal="right" vertical="center" wrapText="1"/>
    </xf>
    <xf numFmtId="4" fontId="9" fillId="7" borderId="20" xfId="168" applyNumberFormat="1" applyFont="1" applyFill="1" applyBorder="1">
      <alignment horizontal="right" vertical="center" wrapText="1"/>
    </xf>
    <xf numFmtId="0" fontId="26" fillId="0" borderId="8" xfId="178" applyNumberFormat="1" applyFont="1" applyBorder="1">
      <alignment horizontal="center" vertical="center"/>
    </xf>
    <xf numFmtId="0" fontId="26" fillId="0" borderId="9" xfId="179" applyNumberFormat="1" applyFont="1" applyBorder="1">
      <alignment horizontal="center" vertical="center"/>
    </xf>
    <xf numFmtId="0" fontId="26" fillId="0" borderId="11" xfId="180" applyNumberFormat="1" applyFont="1" applyBorder="1">
      <alignment horizontal="center" vertical="center"/>
    </xf>
    <xf numFmtId="0" fontId="26" fillId="0" borderId="12" xfId="181" applyNumberFormat="1" applyFont="1" applyBorder="1">
      <alignment horizontal="center" vertical="center"/>
    </xf>
    <xf numFmtId="4" fontId="9" fillId="5" borderId="2" xfId="172" applyNumberFormat="1" applyFont="1" applyFill="1" applyBorder="1">
      <alignment horizontal="right" vertical="center" wrapText="1"/>
      <protection locked="0"/>
    </xf>
    <xf numFmtId="49" fontId="9" fillId="0" borderId="16" xfId="174" quotePrefix="1" applyNumberFormat="1" applyFont="1" applyBorder="1">
      <alignment horizontal="center" vertical="center" wrapText="1"/>
    </xf>
    <xf numFmtId="49" fontId="9" fillId="0" borderId="20" xfId="160" applyNumberFormat="1" applyFont="1" applyBorder="1">
      <alignment horizontal="center" vertical="center" wrapText="1"/>
    </xf>
    <xf numFmtId="49" fontId="9" fillId="0" borderId="16" xfId="183" applyNumberFormat="1" applyFont="1" applyBorder="1">
      <alignment horizontal="left" vertical="center" wrapText="1" indent="2"/>
    </xf>
    <xf numFmtId="49" fontId="9" fillId="0" borderId="20" xfId="184" applyNumberFormat="1" applyFont="1" applyBorder="1">
      <alignment horizontal="left" vertical="center" wrapText="1" indent="2"/>
    </xf>
    <xf numFmtId="16" fontId="9" fillId="0" borderId="16" xfId="188" quotePrefix="1" applyNumberFormat="1" applyFont="1" applyBorder="1">
      <alignment horizontal="center" vertical="center" wrapText="1"/>
    </xf>
    <xf numFmtId="49" fontId="9" fillId="0" borderId="16" xfId="175" applyNumberFormat="1" applyFont="1" applyBorder="1">
      <alignment horizontal="left" vertical="center" wrapText="1" indent="1"/>
    </xf>
    <xf numFmtId="49" fontId="9" fillId="0" borderId="20" xfId="176" applyNumberFormat="1" applyFont="1" applyBorder="1">
      <alignment horizontal="left" vertical="center" wrapText="1" indent="1"/>
    </xf>
    <xf numFmtId="14" fontId="9" fillId="0" borderId="16" xfId="182" quotePrefix="1" applyNumberFormat="1" applyFont="1" applyBorder="1">
      <alignment horizontal="center" vertical="center" wrapText="1"/>
    </xf>
    <xf numFmtId="49" fontId="9" fillId="0" borderId="16" xfId="185" applyNumberFormat="1" applyFont="1" applyBorder="1">
      <alignment horizontal="center" vertical="center" wrapText="1"/>
    </xf>
    <xf numFmtId="49" fontId="9" fillId="0" borderId="16" xfId="186" applyNumberFormat="1" applyFont="1" applyBorder="1">
      <alignment horizontal="left" vertical="center" wrapText="1" indent="3"/>
    </xf>
    <xf numFmtId="49" fontId="9" fillId="0" borderId="20" xfId="187" applyNumberFormat="1" applyFont="1" applyBorder="1">
      <alignment horizontal="left" vertical="center" wrapText="1" indent="3"/>
    </xf>
    <xf numFmtId="49" fontId="17" fillId="0" borderId="14" xfId="190" applyNumberFormat="1" applyFont="1" applyBorder="1">
      <alignment horizontal="center" vertical="center" wrapText="1"/>
    </xf>
    <xf numFmtId="49" fontId="17" fillId="0" borderId="15" xfId="191" applyNumberFormat="1" applyFont="1" applyBorder="1">
      <alignment horizontal="center" vertical="center" wrapText="1"/>
    </xf>
    <xf numFmtId="49" fontId="17" fillId="0" borderId="9" xfId="192" applyNumberFormat="1" applyFont="1" applyBorder="1">
      <alignment horizontal="center" vertical="center" wrapText="1"/>
    </xf>
    <xf numFmtId="168" fontId="9" fillId="0" borderId="14" xfId="169" applyNumberFormat="1" applyFont="1" applyBorder="1">
      <alignment horizontal="center" vertical="center" wrapText="1"/>
    </xf>
    <xf numFmtId="168" fontId="9" fillId="0" borderId="15" xfId="170" applyNumberFormat="1" applyFont="1" applyBorder="1">
      <alignment horizontal="center" vertical="center" wrapText="1"/>
    </xf>
    <xf numFmtId="16" fontId="9" fillId="0" borderId="2" xfId="145" quotePrefix="1" applyNumberFormat="1" applyFont="1" applyBorder="1">
      <alignment horizontal="center" vertical="center" wrapText="1"/>
    </xf>
    <xf numFmtId="49" fontId="9" fillId="0" borderId="2" xfId="146" applyNumberFormat="1" applyFont="1" applyBorder="1">
      <alignment horizontal="left" vertical="center" wrapText="1" indent="1"/>
    </xf>
    <xf numFmtId="49" fontId="9" fillId="0" borderId="18" xfId="210" applyNumberFormat="1" applyFont="1" applyBorder="1">
      <alignment vertical="top"/>
    </xf>
    <xf numFmtId="2" fontId="9" fillId="0" borderId="14" xfId="152" applyNumberFormat="1" applyFont="1" applyBorder="1">
      <alignment horizontal="center" vertical="center" wrapText="1"/>
    </xf>
    <xf numFmtId="2" fontId="9" fillId="0" borderId="15" xfId="153" applyNumberFormat="1" applyFont="1" applyBorder="1">
      <alignment horizontal="center" vertical="center" wrapText="1"/>
    </xf>
    <xf numFmtId="49" fontId="9" fillId="0" borderId="18" xfId="155" applyNumberFormat="1" applyFont="1" applyBorder="1">
      <alignment horizontal="center" vertical="center" wrapText="1"/>
    </xf>
    <xf numFmtId="2" fontId="9" fillId="0" borderId="20" xfId="156" applyNumberFormat="1" applyFont="1" applyBorder="1">
      <alignment horizontal="center" vertical="center" wrapText="1"/>
    </xf>
    <xf numFmtId="2" fontId="9" fillId="0" borderId="11" xfId="157" applyNumberFormat="1" applyFont="1" applyBorder="1">
      <alignment horizontal="center" vertical="center" wrapText="1"/>
    </xf>
    <xf numFmtId="2" fontId="9" fillId="0" borderId="12" xfId="158" applyNumberFormat="1" applyFont="1" applyBorder="1">
      <alignment horizontal="center" vertical="center" wrapText="1"/>
    </xf>
    <xf numFmtId="49" fontId="17" fillId="0" borderId="13" xfId="149" applyNumberFormat="1" applyFont="1" applyBorder="1">
      <alignment horizontal="left" vertical="center" wrapText="1"/>
    </xf>
    <xf numFmtId="49" fontId="17" fillId="0" borderId="2" xfId="150" applyNumberFormat="1" applyFont="1" applyBorder="1">
      <alignment horizontal="left" vertical="center" wrapText="1"/>
    </xf>
    <xf numFmtId="49" fontId="17" fillId="0" borderId="14" xfId="151" applyNumberFormat="1" applyFont="1" applyBorder="1">
      <alignment horizontal="left" vertical="center" wrapText="1"/>
    </xf>
    <xf numFmtId="49" fontId="9" fillId="0" borderId="22" xfId="159" applyNumberFormat="1" applyFont="1" applyBorder="1">
      <alignment horizontal="center" vertical="center" wrapText="1"/>
    </xf>
    <xf numFmtId="2" fontId="9" fillId="0" borderId="13" xfId="161" applyNumberFormat="1" applyFont="1" applyBorder="1">
      <alignment horizontal="center" vertical="center" wrapText="1"/>
    </xf>
    <xf numFmtId="49" fontId="17" fillId="0" borderId="2" xfId="164" applyNumberFormat="1" applyFont="1" applyBorder="1">
      <alignment horizontal="center" vertical="center"/>
    </xf>
    <xf numFmtId="49" fontId="17" fillId="0" borderId="14" xfId="165" applyNumberFormat="1" applyFont="1" applyBorder="1">
      <alignment horizontal="center" vertical="center"/>
    </xf>
  </cellXfs>
  <cellStyles count="234">
    <cellStyle name="s1" xfId="1"/>
    <cellStyle name="s10" xfId="10"/>
    <cellStyle name="s100" xfId="100"/>
    <cellStyle name="s101" xfId="101"/>
    <cellStyle name="s102" xfId="102"/>
    <cellStyle name="s103" xfId="103"/>
    <cellStyle name="s104" xfId="104"/>
    <cellStyle name="s105" xfId="105"/>
    <cellStyle name="s106" xfId="106"/>
    <cellStyle name="s107" xfId="107"/>
    <cellStyle name="s108" xfId="108"/>
    <cellStyle name="s109" xfId="109"/>
    <cellStyle name="s11" xfId="11"/>
    <cellStyle name="s110" xfId="110"/>
    <cellStyle name="s111" xfId="111"/>
    <cellStyle name="s112" xfId="112"/>
    <cellStyle name="s113" xfId="113"/>
    <cellStyle name="s114" xfId="114"/>
    <cellStyle name="s115" xfId="115"/>
    <cellStyle name="s116" xfId="116"/>
    <cellStyle name="s117" xfId="117"/>
    <cellStyle name="s118" xfId="118"/>
    <cellStyle name="s119" xfId="119"/>
    <cellStyle name="s12" xfId="12"/>
    <cellStyle name="s120" xfId="120"/>
    <cellStyle name="s121" xfId="121"/>
    <cellStyle name="s122" xfId="122"/>
    <cellStyle name="s123" xfId="123"/>
    <cellStyle name="s124" xfId="124"/>
    <cellStyle name="s125" xfId="125"/>
    <cellStyle name="s126" xfId="126"/>
    <cellStyle name="s127" xfId="127"/>
    <cellStyle name="s128" xfId="128"/>
    <cellStyle name="s129" xfId="129"/>
    <cellStyle name="s13" xfId="13"/>
    <cellStyle name="s130" xfId="130"/>
    <cellStyle name="s131" xfId="131"/>
    <cellStyle name="s132" xfId="132"/>
    <cellStyle name="s133" xfId="133"/>
    <cellStyle name="s134" xfId="134"/>
    <cellStyle name="s135" xfId="135"/>
    <cellStyle name="s136" xfId="136"/>
    <cellStyle name="s137" xfId="137"/>
    <cellStyle name="s138" xfId="138"/>
    <cellStyle name="s139" xfId="139"/>
    <cellStyle name="s14" xfId="14"/>
    <cellStyle name="s140" xfId="140"/>
    <cellStyle name="s141" xfId="141"/>
    <cellStyle name="s142" xfId="142"/>
    <cellStyle name="s143" xfId="143"/>
    <cellStyle name="s144" xfId="144"/>
    <cellStyle name="s145" xfId="145"/>
    <cellStyle name="s146" xfId="146"/>
    <cellStyle name="s147" xfId="147"/>
    <cellStyle name="s148" xfId="148"/>
    <cellStyle name="s149" xfId="149"/>
    <cellStyle name="s15" xfId="15"/>
    <cellStyle name="s150" xfId="150"/>
    <cellStyle name="s151" xfId="151"/>
    <cellStyle name="s152" xfId="152"/>
    <cellStyle name="s153" xfId="153"/>
    <cellStyle name="s154" xfId="154"/>
    <cellStyle name="s155" xfId="155"/>
    <cellStyle name="s156" xfId="156"/>
    <cellStyle name="s157" xfId="157"/>
    <cellStyle name="s158" xfId="158"/>
    <cellStyle name="s159" xfId="159"/>
    <cellStyle name="s16" xfId="16"/>
    <cellStyle name="s160" xfId="160"/>
    <cellStyle name="s161" xfId="161"/>
    <cellStyle name="s162" xfId="162"/>
    <cellStyle name="s163" xfId="163"/>
    <cellStyle name="s164" xfId="164"/>
    <cellStyle name="s165" xfId="165"/>
    <cellStyle name="s166" xfId="166"/>
    <cellStyle name="s167" xfId="167"/>
    <cellStyle name="s168" xfId="168"/>
    <cellStyle name="s169" xfId="169"/>
    <cellStyle name="s17" xfId="17"/>
    <cellStyle name="s170" xfId="170"/>
    <cellStyle name="s171" xfId="171"/>
    <cellStyle name="s172" xfId="172"/>
    <cellStyle name="s173" xfId="173"/>
    <cellStyle name="s174" xfId="174"/>
    <cellStyle name="s175" xfId="175"/>
    <cellStyle name="s176" xfId="176"/>
    <cellStyle name="s177" xfId="177"/>
    <cellStyle name="s178" xfId="178"/>
    <cellStyle name="s179" xfId="179"/>
    <cellStyle name="s18" xfId="18"/>
    <cellStyle name="s180" xfId="180"/>
    <cellStyle name="s181" xfId="181"/>
    <cellStyle name="s182" xfId="182"/>
    <cellStyle name="s183" xfId="183"/>
    <cellStyle name="s184" xfId="184"/>
    <cellStyle name="s185" xfId="185"/>
    <cellStyle name="s186" xfId="186"/>
    <cellStyle name="s187" xfId="187"/>
    <cellStyle name="s188" xfId="188"/>
    <cellStyle name="s189" xfId="189"/>
    <cellStyle name="s19" xfId="19"/>
    <cellStyle name="s190" xfId="190"/>
    <cellStyle name="s191" xfId="191"/>
    <cellStyle name="s192" xfId="192"/>
    <cellStyle name="s193" xfId="193"/>
    <cellStyle name="s194" xfId="194"/>
    <cellStyle name="s195" xfId="195"/>
    <cellStyle name="s196" xfId="196"/>
    <cellStyle name="s197" xfId="197"/>
    <cellStyle name="s198" xfId="198"/>
    <cellStyle name="s199" xfId="199"/>
    <cellStyle name="s2" xfId="2"/>
    <cellStyle name="s20" xfId="20"/>
    <cellStyle name="s200" xfId="200"/>
    <cellStyle name="s201" xfId="201"/>
    <cellStyle name="s202" xfId="202"/>
    <cellStyle name="s203" xfId="203"/>
    <cellStyle name="s204" xfId="204"/>
    <cellStyle name="s205" xfId="205"/>
    <cellStyle name="s206" xfId="206"/>
    <cellStyle name="s207" xfId="207"/>
    <cellStyle name="s208" xfId="208"/>
    <cellStyle name="s209" xfId="209"/>
    <cellStyle name="s21" xfId="21"/>
    <cellStyle name="s210" xfId="210"/>
    <cellStyle name="s211" xfId="211"/>
    <cellStyle name="s212" xfId="212"/>
    <cellStyle name="s213" xfId="213"/>
    <cellStyle name="s214" xfId="214"/>
    <cellStyle name="s215" xfId="215"/>
    <cellStyle name="s216" xfId="216"/>
    <cellStyle name="s217" xfId="217"/>
    <cellStyle name="s218" xfId="218"/>
    <cellStyle name="s219" xfId="219"/>
    <cellStyle name="s22" xfId="22"/>
    <cellStyle name="s220" xfId="220"/>
    <cellStyle name="s221" xfId="221"/>
    <cellStyle name="s222" xfId="222"/>
    <cellStyle name="s223" xfId="223"/>
    <cellStyle name="s224" xfId="224"/>
    <cellStyle name="s225" xfId="225"/>
    <cellStyle name="s226" xfId="226"/>
    <cellStyle name="s227" xfId="227"/>
    <cellStyle name="s228" xfId="228"/>
    <cellStyle name="s229" xfId="229"/>
    <cellStyle name="s23" xfId="23"/>
    <cellStyle name="s230" xfId="230"/>
    <cellStyle name="s231" xfId="231"/>
    <cellStyle name="s232" xfId="232"/>
    <cellStyle name="s233" xfId="233"/>
    <cellStyle name="s24" xfId="24"/>
    <cellStyle name="s25" xfId="25"/>
    <cellStyle name="s26" xfId="26"/>
    <cellStyle name="s27" xfId="27"/>
    <cellStyle name="s28" xfId="28"/>
    <cellStyle name="s29" xfId="29"/>
    <cellStyle name="s3" xfId="3"/>
    <cellStyle name="s30" xfId="30"/>
    <cellStyle name="s31" xfId="31"/>
    <cellStyle name="s32" xfId="32"/>
    <cellStyle name="s33" xfId="33"/>
    <cellStyle name="s34" xfId="34"/>
    <cellStyle name="s35" xfId="35"/>
    <cellStyle name="s36" xfId="36"/>
    <cellStyle name="s37" xfId="37"/>
    <cellStyle name="s38" xfId="38"/>
    <cellStyle name="s39" xfId="39"/>
    <cellStyle name="s4" xfId="4"/>
    <cellStyle name="s40" xfId="40"/>
    <cellStyle name="s41" xfId="41"/>
    <cellStyle name="s42" xfId="42"/>
    <cellStyle name="s43" xfId="43"/>
    <cellStyle name="s44" xfId="44"/>
    <cellStyle name="s45" xfId="45"/>
    <cellStyle name="s46" xfId="46"/>
    <cellStyle name="s47" xfId="47"/>
    <cellStyle name="s48" xfId="48"/>
    <cellStyle name="s49" xfId="49"/>
    <cellStyle name="s5" xfId="5"/>
    <cellStyle name="s50" xfId="50"/>
    <cellStyle name="s51" xfId="51"/>
    <cellStyle name="s52" xfId="52"/>
    <cellStyle name="s53" xfId="53"/>
    <cellStyle name="s54" xfId="54"/>
    <cellStyle name="s55" xfId="55"/>
    <cellStyle name="s56" xfId="56"/>
    <cellStyle name="s57" xfId="57"/>
    <cellStyle name="s58" xfId="58"/>
    <cellStyle name="s59" xfId="59"/>
    <cellStyle name="s6" xfId="6"/>
    <cellStyle name="s60" xfId="60"/>
    <cellStyle name="s61" xfId="61"/>
    <cellStyle name="s62" xfId="62"/>
    <cellStyle name="s63" xfId="63"/>
    <cellStyle name="s64" xfId="64"/>
    <cellStyle name="s65" xfId="65"/>
    <cellStyle name="s66" xfId="66"/>
    <cellStyle name="s67" xfId="67"/>
    <cellStyle name="s68" xfId="68"/>
    <cellStyle name="s69" xfId="69"/>
    <cellStyle name="s7" xfId="7"/>
    <cellStyle name="s70" xfId="70"/>
    <cellStyle name="s71" xfId="71"/>
    <cellStyle name="s72" xfId="72"/>
    <cellStyle name="s73" xfId="73"/>
    <cellStyle name="s74" xfId="74"/>
    <cellStyle name="s75" xfId="75"/>
    <cellStyle name="s76" xfId="76"/>
    <cellStyle name="s77" xfId="77"/>
    <cellStyle name="s78" xfId="78"/>
    <cellStyle name="s79" xfId="79"/>
    <cellStyle name="s8" xfId="8"/>
    <cellStyle name="s80" xfId="80"/>
    <cellStyle name="s81" xfId="81"/>
    <cellStyle name="s82" xfId="82"/>
    <cellStyle name="s83" xfId="83"/>
    <cellStyle name="s84" xfId="84"/>
    <cellStyle name="s85" xfId="85"/>
    <cellStyle name="s86" xfId="86"/>
    <cellStyle name="s87" xfId="87"/>
    <cellStyle name="s88" xfId="88"/>
    <cellStyle name="s89" xfId="89"/>
    <cellStyle name="s9" xfId="9"/>
    <cellStyle name="s90" xfId="90"/>
    <cellStyle name="s91" xfId="91"/>
    <cellStyle name="s92" xfId="92"/>
    <cellStyle name="s93" xfId="93"/>
    <cellStyle name="s94" xfId="94"/>
    <cellStyle name="s95" xfId="95"/>
    <cellStyle name="s96" xfId="96"/>
    <cellStyle name="s97" xfId="97"/>
    <cellStyle name="s98" xfId="98"/>
    <cellStyle name="s99" xfId="9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Тема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mailto:kudriavtzeva@kuzbasselektr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C16"/>
  <sheetViews>
    <sheetView showGridLines="0" showRowColHeaders="0" workbookViewId="0"/>
  </sheetViews>
  <sheetFormatPr defaultColWidth="9.109375" defaultRowHeight="14.25" customHeight="1"/>
  <cols>
    <col min="1" max="1" width="3.33203125" customWidth="1"/>
    <col min="2" max="2" width="8.6640625" customWidth="1"/>
    <col min="3" max="3" width="12.33203125" customWidth="1"/>
    <col min="4" max="25" width="5.6640625" customWidth="1"/>
  </cols>
  <sheetData>
    <row r="1" spans="1:29" ht="10.5" customHeight="1">
      <c r="A1" s="14"/>
      <c r="AA1" s="15" t="s">
        <v>0</v>
      </c>
    </row>
    <row r="2" spans="1:29" ht="16.5" customHeight="1">
      <c r="B2" s="176" t="s">
        <v>1</v>
      </c>
      <c r="C2" s="176"/>
      <c r="D2" s="176"/>
      <c r="E2" s="176"/>
      <c r="F2" s="176"/>
      <c r="G2" s="176"/>
      <c r="H2" s="176"/>
      <c r="I2" s="176"/>
      <c r="J2" s="176"/>
      <c r="K2" s="176"/>
      <c r="L2" s="176"/>
      <c r="M2" s="176"/>
      <c r="N2" s="176"/>
      <c r="O2" s="176"/>
      <c r="P2" s="176"/>
      <c r="Q2" s="16"/>
      <c r="R2" s="16"/>
      <c r="S2" s="16"/>
      <c r="T2" s="16"/>
      <c r="U2" s="16"/>
      <c r="V2" s="17"/>
      <c r="W2" s="16"/>
      <c r="X2" s="16"/>
    </row>
    <row r="3" spans="1:29" ht="18" customHeight="1">
      <c r="B3" s="177" t="s">
        <v>2</v>
      </c>
      <c r="C3" s="177"/>
      <c r="D3" s="177"/>
      <c r="E3" s="177"/>
      <c r="F3" s="177"/>
      <c r="G3" s="177"/>
      <c r="H3" s="177"/>
      <c r="I3" s="177"/>
      <c r="J3" s="177"/>
      <c r="K3" s="177"/>
      <c r="L3" s="177"/>
      <c r="M3" s="177"/>
      <c r="N3" s="177"/>
      <c r="O3" s="177"/>
      <c r="P3" s="177"/>
      <c r="Q3" s="17"/>
      <c r="R3" s="17"/>
      <c r="S3" s="16"/>
      <c r="T3" s="16"/>
      <c r="U3" s="16"/>
      <c r="V3" s="17"/>
      <c r="W3" s="17"/>
      <c r="X3" s="17"/>
      <c r="Y3" s="17"/>
    </row>
    <row r="4" spans="1:29" ht="6" customHeight="1">
      <c r="B4" s="18"/>
      <c r="D4" s="17"/>
      <c r="E4" s="17"/>
      <c r="F4" s="17"/>
      <c r="G4" s="17"/>
      <c r="H4" s="17"/>
      <c r="I4" s="17"/>
      <c r="J4" s="17"/>
      <c r="K4" s="17"/>
      <c r="L4" s="17"/>
      <c r="M4" s="17"/>
      <c r="N4" s="17"/>
      <c r="O4" s="17"/>
      <c r="P4" s="17"/>
      <c r="Q4" s="17"/>
      <c r="R4" s="17"/>
      <c r="S4" s="17"/>
      <c r="T4" s="17"/>
      <c r="U4" s="17"/>
      <c r="V4" s="17"/>
      <c r="W4" s="17"/>
      <c r="X4" s="17"/>
      <c r="Y4" s="17"/>
    </row>
    <row r="5" spans="1:29" ht="32.25" customHeight="1">
      <c r="A5" s="19"/>
      <c r="B5" s="178" t="str">
        <f>Титульный!E5</f>
        <v>Предложения территориальной сетевой организации на установление платы за технологическое присоединение по стандартизированным ставкам</v>
      </c>
      <c r="C5" s="179"/>
      <c r="D5" s="179"/>
      <c r="E5" s="179"/>
      <c r="F5" s="179"/>
      <c r="G5" s="179"/>
      <c r="H5" s="179"/>
      <c r="I5" s="179"/>
      <c r="J5" s="179"/>
      <c r="K5" s="179"/>
      <c r="L5" s="179"/>
      <c r="M5" s="179"/>
      <c r="N5" s="179"/>
      <c r="O5" s="179"/>
      <c r="P5" s="179"/>
      <c r="Q5" s="179"/>
      <c r="R5" s="179"/>
      <c r="S5" s="179"/>
      <c r="T5" s="179"/>
      <c r="U5" s="179"/>
      <c r="V5" s="179"/>
      <c r="W5" s="179"/>
      <c r="X5" s="179"/>
      <c r="Y5" s="180"/>
      <c r="Z5" s="19"/>
      <c r="AB5" s="19"/>
      <c r="AC5" s="19"/>
    </row>
    <row r="6" spans="1:29" ht="6" customHeight="1">
      <c r="A6" s="20"/>
      <c r="B6" s="181" t="s">
        <v>3</v>
      </c>
      <c r="C6" s="182"/>
      <c r="D6" s="21"/>
      <c r="E6" s="21"/>
      <c r="F6" s="21"/>
      <c r="G6" s="21"/>
      <c r="H6" s="21"/>
      <c r="I6" s="21"/>
      <c r="J6" s="21"/>
      <c r="K6" s="21"/>
      <c r="L6" s="21"/>
      <c r="M6" s="21"/>
      <c r="N6" s="21"/>
      <c r="O6" s="21"/>
      <c r="P6" s="21"/>
      <c r="Q6" s="21"/>
      <c r="R6" s="21"/>
      <c r="S6" s="21"/>
      <c r="T6" s="21"/>
      <c r="U6" s="21"/>
      <c r="V6" s="21"/>
      <c r="W6" s="21"/>
      <c r="X6" s="21"/>
      <c r="Y6" s="22"/>
      <c r="Z6" s="23"/>
      <c r="AA6" s="24"/>
      <c r="AB6" s="24"/>
      <c r="AC6" s="24"/>
    </row>
    <row r="7" spans="1:29" ht="21" customHeight="1">
      <c r="A7" s="20"/>
      <c r="B7" s="181"/>
      <c r="C7" s="182"/>
      <c r="D7" s="21"/>
      <c r="E7" s="21"/>
      <c r="F7" s="25"/>
      <c r="G7" s="25"/>
      <c r="H7" s="25"/>
      <c r="I7" s="25"/>
      <c r="J7" s="25"/>
      <c r="K7" s="25"/>
      <c r="L7" s="25"/>
      <c r="M7" s="25"/>
      <c r="N7" s="25"/>
      <c r="O7" s="21"/>
      <c r="P7" s="25"/>
      <c r="Q7" s="25"/>
      <c r="R7" s="25"/>
      <c r="S7" s="25"/>
      <c r="T7" s="25"/>
      <c r="U7" s="25"/>
      <c r="V7" s="25"/>
      <c r="W7" s="25"/>
      <c r="X7" s="25"/>
      <c r="Y7" s="22"/>
      <c r="Z7" s="23"/>
      <c r="AA7" s="24"/>
      <c r="AB7" s="24"/>
      <c r="AC7" s="24"/>
    </row>
    <row r="8" spans="1:29" ht="15" customHeight="1">
      <c r="A8" s="20"/>
      <c r="B8" s="181"/>
      <c r="C8" s="182"/>
      <c r="D8" s="26"/>
      <c r="E8" s="27" t="s">
        <v>4</v>
      </c>
      <c r="F8" s="184" t="s">
        <v>5</v>
      </c>
      <c r="G8" s="185"/>
      <c r="H8" s="185"/>
      <c r="I8" s="185"/>
      <c r="J8" s="185"/>
      <c r="K8" s="185"/>
      <c r="L8" s="185"/>
      <c r="M8" s="185"/>
      <c r="N8" s="26"/>
      <c r="O8" s="28" t="s">
        <v>4</v>
      </c>
      <c r="P8" s="186" t="s">
        <v>6</v>
      </c>
      <c r="Q8" s="187"/>
      <c r="R8" s="187"/>
      <c r="S8" s="187"/>
      <c r="T8" s="187"/>
      <c r="U8" s="187"/>
      <c r="V8" s="187"/>
      <c r="W8" s="187"/>
      <c r="X8" s="187"/>
      <c r="Y8" s="22"/>
      <c r="Z8" s="23"/>
      <c r="AA8" s="24"/>
      <c r="AB8" s="24"/>
      <c r="AC8" s="24"/>
    </row>
    <row r="9" spans="1:29" ht="15" customHeight="1">
      <c r="A9" s="20"/>
      <c r="B9" s="181"/>
      <c r="C9" s="182"/>
      <c r="D9" s="26"/>
      <c r="E9" s="29" t="s">
        <v>4</v>
      </c>
      <c r="F9" s="184" t="s">
        <v>7</v>
      </c>
      <c r="G9" s="185"/>
      <c r="H9" s="185"/>
      <c r="I9" s="185"/>
      <c r="J9" s="185"/>
      <c r="K9" s="185"/>
      <c r="L9" s="185"/>
      <c r="M9" s="185"/>
      <c r="N9" s="26"/>
      <c r="O9" s="30" t="s">
        <v>4</v>
      </c>
      <c r="P9" s="186" t="s">
        <v>8</v>
      </c>
      <c r="Q9" s="187"/>
      <c r="R9" s="187"/>
      <c r="S9" s="187"/>
      <c r="T9" s="187"/>
      <c r="U9" s="187"/>
      <c r="V9" s="187"/>
      <c r="W9" s="187"/>
      <c r="X9" s="187"/>
      <c r="Y9" s="22"/>
      <c r="Z9" s="23"/>
      <c r="AA9" s="24"/>
      <c r="AB9" s="24"/>
      <c r="AC9" s="24"/>
    </row>
    <row r="10" spans="1:29" ht="21" customHeight="1">
      <c r="A10" s="20"/>
      <c r="B10" s="181"/>
      <c r="C10" s="183"/>
      <c r="D10" s="31"/>
      <c r="E10" s="32"/>
      <c r="F10" s="25"/>
      <c r="G10" s="25"/>
      <c r="H10" s="25"/>
      <c r="I10" s="25"/>
      <c r="J10" s="25"/>
      <c r="K10" s="25"/>
      <c r="L10" s="25"/>
      <c r="M10" s="25"/>
      <c r="N10" s="25"/>
      <c r="O10" s="32"/>
      <c r="P10" s="25"/>
      <c r="Q10" s="25"/>
      <c r="R10" s="25"/>
      <c r="S10" s="25"/>
      <c r="T10" s="25"/>
      <c r="U10" s="25"/>
      <c r="V10" s="25"/>
      <c r="W10" s="25"/>
      <c r="X10" s="25"/>
      <c r="Y10" s="22"/>
      <c r="Z10" s="23"/>
      <c r="AA10" s="24"/>
      <c r="AB10" s="24"/>
      <c r="AC10" s="24"/>
    </row>
    <row r="11" spans="1:29" ht="6" customHeight="1">
      <c r="A11" s="20"/>
      <c r="B11" s="188" t="s">
        <v>9</v>
      </c>
      <c r="C11" s="189"/>
      <c r="D11" s="26"/>
      <c r="E11" s="33"/>
      <c r="F11" s="33"/>
      <c r="G11" s="33"/>
      <c r="H11" s="33"/>
      <c r="I11" s="33"/>
      <c r="J11" s="33"/>
      <c r="K11" s="33"/>
      <c r="L11" s="33"/>
      <c r="M11" s="33"/>
      <c r="N11" s="33"/>
      <c r="O11" s="33"/>
      <c r="P11" s="33"/>
      <c r="Q11" s="33"/>
      <c r="R11" s="33"/>
      <c r="S11" s="33"/>
      <c r="T11" s="33"/>
      <c r="U11" s="33"/>
      <c r="V11" s="33"/>
      <c r="W11" s="33"/>
      <c r="X11" s="33"/>
      <c r="Y11" s="22"/>
      <c r="Z11" s="23"/>
      <c r="AA11" s="24"/>
      <c r="AB11" s="24"/>
      <c r="AC11" s="24"/>
    </row>
    <row r="12" spans="1:29" ht="72" customHeight="1">
      <c r="A12" s="20"/>
      <c r="B12" s="181"/>
      <c r="C12" s="183"/>
      <c r="D12" s="34"/>
      <c r="E12" s="185" t="s">
        <v>10</v>
      </c>
      <c r="F12" s="185"/>
      <c r="G12" s="185"/>
      <c r="H12" s="185"/>
      <c r="I12" s="185"/>
      <c r="J12" s="185"/>
      <c r="K12" s="185"/>
      <c r="L12" s="185"/>
      <c r="M12" s="185"/>
      <c r="N12" s="185"/>
      <c r="O12" s="185"/>
      <c r="P12" s="185"/>
      <c r="Q12" s="185"/>
      <c r="R12" s="185"/>
      <c r="S12" s="185"/>
      <c r="T12" s="185"/>
      <c r="U12" s="185"/>
      <c r="V12" s="185"/>
      <c r="W12" s="185"/>
      <c r="X12" s="185"/>
      <c r="Y12" s="22"/>
      <c r="Z12" s="23"/>
      <c r="AA12" s="24"/>
      <c r="AB12" s="24"/>
      <c r="AC12" s="24"/>
    </row>
    <row r="13" spans="1:29" ht="6" customHeight="1">
      <c r="A13" s="20"/>
      <c r="B13" s="188" t="s">
        <v>11</v>
      </c>
      <c r="C13" s="189"/>
      <c r="D13" s="21"/>
      <c r="E13" s="33"/>
      <c r="F13" s="33"/>
      <c r="G13" s="33"/>
      <c r="H13" s="33"/>
      <c r="I13" s="33"/>
      <c r="J13" s="33"/>
      <c r="K13" s="33"/>
      <c r="L13" s="33"/>
      <c r="M13" s="33"/>
      <c r="N13" s="33"/>
      <c r="O13" s="33"/>
      <c r="P13" s="33"/>
      <c r="Q13" s="33"/>
      <c r="R13" s="33"/>
      <c r="S13" s="33"/>
      <c r="T13" s="33"/>
      <c r="U13" s="33"/>
      <c r="V13" s="33"/>
      <c r="W13" s="33"/>
      <c r="X13" s="33"/>
      <c r="Y13" s="22"/>
      <c r="Z13" s="23"/>
      <c r="AA13" s="24"/>
      <c r="AB13" s="24"/>
      <c r="AC13" s="24"/>
    </row>
    <row r="14" spans="1:29" ht="66" customHeight="1">
      <c r="A14" s="20"/>
      <c r="B14" s="181"/>
      <c r="C14" s="182"/>
      <c r="D14" s="26"/>
      <c r="E14" s="192" t="s">
        <v>12</v>
      </c>
      <c r="F14" s="192"/>
      <c r="G14" s="192"/>
      <c r="H14" s="192"/>
      <c r="I14" s="192"/>
      <c r="J14" s="192"/>
      <c r="K14" s="192"/>
      <c r="L14" s="192"/>
      <c r="M14" s="192"/>
      <c r="N14" s="192"/>
      <c r="O14" s="192"/>
      <c r="P14" s="192"/>
      <c r="Q14" s="192"/>
      <c r="R14" s="192"/>
      <c r="S14" s="192"/>
      <c r="T14" s="192"/>
      <c r="U14" s="192"/>
      <c r="V14" s="192"/>
      <c r="W14" s="192"/>
      <c r="X14" s="192"/>
      <c r="Y14" s="22"/>
      <c r="Z14" s="23"/>
      <c r="AA14" s="24"/>
      <c r="AB14" s="24"/>
      <c r="AC14" s="24"/>
    </row>
    <row r="15" spans="1:29" ht="6" customHeight="1">
      <c r="A15" s="20"/>
      <c r="B15" s="190"/>
      <c r="C15" s="191"/>
      <c r="D15" s="35"/>
      <c r="E15" s="36"/>
      <c r="F15" s="36"/>
      <c r="G15" s="36"/>
      <c r="H15" s="36"/>
      <c r="I15" s="36"/>
      <c r="J15" s="36"/>
      <c r="K15" s="36"/>
      <c r="L15" s="36"/>
      <c r="M15" s="36"/>
      <c r="N15" s="36"/>
      <c r="O15" s="36"/>
      <c r="P15" s="36"/>
      <c r="Q15" s="36"/>
      <c r="R15" s="36"/>
      <c r="S15" s="36"/>
      <c r="T15" s="36"/>
      <c r="U15" s="36"/>
      <c r="V15" s="36"/>
      <c r="W15" s="36"/>
      <c r="X15" s="36"/>
      <c r="Y15" s="37"/>
      <c r="Z15" s="23"/>
      <c r="AA15" s="38"/>
      <c r="AB15" s="24"/>
      <c r="AC15" s="24"/>
    </row>
    <row r="16" spans="1:29" ht="117" customHeight="1">
      <c r="B16" s="192" t="str">
        <f>"Правообладатель шаблона - ООО «Платформа» (ОГРН 1147746709153). 
Данный шаблон предоставлен в использование исключительно для сбора информации с регулируемых организаций на территории субъекта РФ: "&amp;reg_list&amp;". Распространение, передача настоящего шаблона государственным органам и/или регулируемым организациям и иным лицам, осуществляющим деятельность на территории других субъектов Российской Федерации, "&amp;"равно как и любое иное использование данного шаблона такими лицами запрещены и признаются нарушением исключительного права правообладателя шаблона "&amp;"и являются основанием для привлечения к гражданской и административной ответственности в соответствии с законодательством Российской Федерации."</f>
        <v>Правообладатель шаблона - ООО «Платформа» (ОГРН 1147746709153). 
Данный шаблон предоставлен в использование исключительно для сбора информации с регулируемых организаций на территории субъекта РФ: Амурская область, Вологодская область, Волгоградская область, Воронежская область, Еврейская автономная область, Калининградская область, Кемеровская область, Костромская область, Красноярский край, Ленинградская область, Ненецкий автономный округ, Нижегородская область, Пермский край, Республика Алтай, Республика Карелия, Республика Крым, Республика Татарстан, Республика Хакасия, Ставропольский край, Челябинская область, Чеченская республика, Чувашская республика, Ямало-Ненецкий автономный округ. Распространение, передача настоящего шаблона государственным органам и/или регулируемым организациям и иным лицам, осуществляющим деятельность на территории других субъектов Российской Федерации, равно как и любое иное использование данного шаблона такими лицами запрещены и признаются нарушением исключительного права правообладателя шаблона и являются основанием для привлечения к гражданской и административной ответственности в соответствии с законодательством Российской Федерации.</v>
      </c>
      <c r="C16" s="193"/>
      <c r="D16" s="193"/>
      <c r="E16" s="193"/>
      <c r="F16" s="193"/>
      <c r="G16" s="193"/>
      <c r="H16" s="193"/>
      <c r="I16" s="193"/>
      <c r="J16" s="193"/>
      <c r="K16" s="193"/>
      <c r="L16" s="193"/>
      <c r="M16" s="193"/>
      <c r="N16" s="193"/>
      <c r="O16" s="193"/>
      <c r="P16" s="193"/>
      <c r="Q16" s="193"/>
      <c r="R16" s="193"/>
      <c r="S16" s="193"/>
      <c r="T16" s="193"/>
      <c r="U16" s="193"/>
      <c r="V16" s="193"/>
      <c r="W16" s="193"/>
      <c r="X16" s="193"/>
      <c r="Y16" s="193"/>
    </row>
  </sheetData>
  <sheetProtection formatColumns="0" formatRows="0" insertRows="0" deleteColumns="0" deleteRows="0" sort="0" autoFilter="0"/>
  <mergeCells count="13">
    <mergeCell ref="B11:C12"/>
    <mergeCell ref="E12:X12"/>
    <mergeCell ref="B13:C15"/>
    <mergeCell ref="E14:X14"/>
    <mergeCell ref="B16:Y16"/>
    <mergeCell ref="B2:P2"/>
    <mergeCell ref="B3:P3"/>
    <mergeCell ref="B5:Y5"/>
    <mergeCell ref="B6:C10"/>
    <mergeCell ref="F8:M8"/>
    <mergeCell ref="P8:X8"/>
    <mergeCell ref="F9:M9"/>
    <mergeCell ref="P9:X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L56"/>
  <sheetViews>
    <sheetView showGridLines="0" zoomScale="85" workbookViewId="0"/>
  </sheetViews>
  <sheetFormatPr defaultRowHeight="11.25" customHeight="1"/>
  <cols>
    <col min="1" max="1" width="32.5546875" customWidth="1"/>
    <col min="2" max="2" width="47.109375" customWidth="1"/>
    <col min="3" max="3" width="36.109375" customWidth="1"/>
    <col min="4" max="4" width="20" customWidth="1"/>
    <col min="5" max="5" width="24.33203125" customWidth="1"/>
    <col min="6" max="6" width="34" customWidth="1"/>
    <col min="8" max="8" width="15.109375" customWidth="1"/>
    <col min="9" max="9" width="16.88671875" customWidth="1"/>
    <col min="10" max="10" width="24.6640625" customWidth="1"/>
    <col min="11" max="11" width="39.109375" customWidth="1"/>
    <col min="12" max="12" width="21.44140625" customWidth="1"/>
  </cols>
  <sheetData>
    <row r="1" spans="1:12" ht="24" customHeight="1">
      <c r="A1" s="143" t="s">
        <v>929</v>
      </c>
      <c r="B1" s="144" t="s">
        <v>930</v>
      </c>
      <c r="C1" s="145" t="s">
        <v>931</v>
      </c>
      <c r="D1" s="145" t="s">
        <v>932</v>
      </c>
      <c r="E1" s="145" t="s">
        <v>933</v>
      </c>
      <c r="F1" s="145" t="s">
        <v>934</v>
      </c>
      <c r="G1" s="146" t="s">
        <v>935</v>
      </c>
      <c r="H1" s="146" t="s">
        <v>936</v>
      </c>
      <c r="I1" s="146" t="s">
        <v>937</v>
      </c>
      <c r="J1" s="146" t="s">
        <v>938</v>
      </c>
      <c r="K1" s="146" t="s">
        <v>939</v>
      </c>
      <c r="L1" s="146" t="s">
        <v>940</v>
      </c>
    </row>
    <row r="2" spans="1:12" ht="10.5" customHeight="1">
      <c r="A2" s="72" t="s">
        <v>941</v>
      </c>
      <c r="B2" s="147" t="s">
        <v>942</v>
      </c>
      <c r="C2" s="72" t="s">
        <v>927</v>
      </c>
      <c r="D2" s="72" t="s">
        <v>943</v>
      </c>
      <c r="E2" s="72" t="s">
        <v>944</v>
      </c>
      <c r="F2" s="86">
        <f>god-4</f>
        <v>2019</v>
      </c>
      <c r="G2" s="72" t="s">
        <v>945</v>
      </c>
      <c r="H2" s="148" t="s">
        <v>946</v>
      </c>
      <c r="I2" s="149" t="s">
        <v>728</v>
      </c>
      <c r="J2" s="150" t="s">
        <v>947</v>
      </c>
      <c r="K2" s="72" t="s">
        <v>948</v>
      </c>
      <c r="L2" s="72" t="s">
        <v>729</v>
      </c>
    </row>
    <row r="3" spans="1:12" ht="10.5" customHeight="1">
      <c r="A3" s="72" t="s">
        <v>949</v>
      </c>
      <c r="B3" s="147" t="s">
        <v>950</v>
      </c>
      <c r="C3" s="72" t="s">
        <v>660</v>
      </c>
      <c r="D3" s="72" t="s">
        <v>951</v>
      </c>
      <c r="E3" s="72" t="s">
        <v>952</v>
      </c>
      <c r="F3" s="86">
        <f>god-3</f>
        <v>2020</v>
      </c>
      <c r="G3" s="72" t="s">
        <v>953</v>
      </c>
      <c r="H3" s="148" t="s">
        <v>954</v>
      </c>
      <c r="I3" s="149" t="s">
        <v>717</v>
      </c>
      <c r="J3" s="150" t="s">
        <v>955</v>
      </c>
      <c r="K3" s="72" t="s">
        <v>956</v>
      </c>
      <c r="L3" s="72" t="s">
        <v>719</v>
      </c>
    </row>
    <row r="4" spans="1:12" ht="10.5" customHeight="1">
      <c r="A4" s="72" t="s">
        <v>957</v>
      </c>
      <c r="B4" s="147" t="s">
        <v>958</v>
      </c>
      <c r="E4" s="72" t="s">
        <v>959</v>
      </c>
      <c r="F4" s="86">
        <f>god-2</f>
        <v>2021</v>
      </c>
      <c r="H4" s="148" t="s">
        <v>960</v>
      </c>
      <c r="I4" s="149" t="s">
        <v>961</v>
      </c>
      <c r="J4" s="150" t="s">
        <v>962</v>
      </c>
      <c r="K4" s="72" t="s">
        <v>963</v>
      </c>
    </row>
    <row r="5" spans="1:12" ht="10.5" customHeight="1">
      <c r="A5" s="72" t="s">
        <v>964</v>
      </c>
      <c r="B5" s="147" t="s">
        <v>965</v>
      </c>
      <c r="E5" s="72" t="s">
        <v>637</v>
      </c>
      <c r="F5" s="72" t="s">
        <v>966</v>
      </c>
      <c r="H5" s="148"/>
      <c r="I5" s="149" t="s">
        <v>967</v>
      </c>
      <c r="J5" s="150" t="s">
        <v>718</v>
      </c>
      <c r="K5" s="72" t="s">
        <v>968</v>
      </c>
    </row>
    <row r="6" spans="1:12" ht="10.5" customHeight="1">
      <c r="A6" s="72" t="s">
        <v>969</v>
      </c>
      <c r="B6" s="147" t="s">
        <v>970</v>
      </c>
      <c r="E6" s="72" t="s">
        <v>971</v>
      </c>
      <c r="H6" s="148"/>
      <c r="I6" s="150"/>
      <c r="J6" s="72" t="s">
        <v>972</v>
      </c>
      <c r="K6" s="72" t="s">
        <v>973</v>
      </c>
    </row>
    <row r="7" spans="1:12" ht="10.5" customHeight="1">
      <c r="A7" s="72" t="s">
        <v>974</v>
      </c>
      <c r="B7" s="147" t="s">
        <v>975</v>
      </c>
      <c r="E7" s="72" t="s">
        <v>976</v>
      </c>
      <c r="H7" s="148"/>
      <c r="I7" s="150"/>
      <c r="J7" s="150" t="s">
        <v>977</v>
      </c>
      <c r="K7" s="72" t="s">
        <v>978</v>
      </c>
    </row>
    <row r="8" spans="1:12" ht="10.5" customHeight="1">
      <c r="A8" s="72" t="s">
        <v>23</v>
      </c>
      <c r="B8" s="147" t="s">
        <v>979</v>
      </c>
      <c r="E8" s="72" t="s">
        <v>980</v>
      </c>
      <c r="H8" s="148"/>
      <c r="I8" s="150"/>
      <c r="J8" s="150"/>
    </row>
    <row r="9" spans="1:12" ht="10.5" customHeight="1">
      <c r="A9" s="72" t="s">
        <v>981</v>
      </c>
      <c r="B9" s="147" t="s">
        <v>982</v>
      </c>
      <c r="E9" s="72" t="s">
        <v>983</v>
      </c>
      <c r="H9" s="148"/>
      <c r="I9" s="150"/>
      <c r="J9" s="150"/>
    </row>
    <row r="10" spans="1:12" ht="10.5" customHeight="1">
      <c r="A10" s="72" t="s">
        <v>984</v>
      </c>
      <c r="B10" s="147" t="s">
        <v>985</v>
      </c>
      <c r="E10" s="72" t="s">
        <v>986</v>
      </c>
      <c r="H10" s="148"/>
      <c r="I10" s="150"/>
      <c r="J10" s="150"/>
    </row>
    <row r="11" spans="1:12" ht="10.5" customHeight="1">
      <c r="A11" s="72" t="s">
        <v>987</v>
      </c>
      <c r="B11" s="147" t="s">
        <v>988</v>
      </c>
      <c r="E11" s="72" t="s">
        <v>989</v>
      </c>
      <c r="H11" s="148"/>
      <c r="I11" s="150"/>
      <c r="J11" s="150"/>
    </row>
    <row r="12" spans="1:12" ht="10.5" customHeight="1">
      <c r="A12" s="72" t="s">
        <v>990</v>
      </c>
      <c r="B12" s="147" t="s">
        <v>991</v>
      </c>
      <c r="E12" s="72" t="s">
        <v>992</v>
      </c>
      <c r="H12" s="148"/>
      <c r="I12" s="150"/>
      <c r="J12" s="150"/>
    </row>
    <row r="13" spans="1:12" ht="10.5" customHeight="1">
      <c r="A13" s="72" t="s">
        <v>993</v>
      </c>
      <c r="B13" s="147" t="s">
        <v>994</v>
      </c>
      <c r="H13" s="148"/>
      <c r="I13" s="150"/>
      <c r="J13" s="150"/>
    </row>
    <row r="14" spans="1:12" ht="10.5" customHeight="1">
      <c r="A14" s="72" t="s">
        <v>995</v>
      </c>
      <c r="B14" s="19"/>
      <c r="H14" s="150"/>
      <c r="I14" s="150"/>
      <c r="J14" s="150"/>
    </row>
    <row r="15" spans="1:12" ht="10.5" customHeight="1">
      <c r="A15" s="72" t="s">
        <v>996</v>
      </c>
      <c r="B15" s="19"/>
      <c r="I15" s="150"/>
    </row>
    <row r="16" spans="1:12" ht="10.5" customHeight="1">
      <c r="A16" s="72" t="s">
        <v>997</v>
      </c>
      <c r="B16" s="19"/>
      <c r="I16" s="150"/>
    </row>
    <row r="17" spans="1:9" ht="10.5" customHeight="1">
      <c r="A17" s="72" t="s">
        <v>998</v>
      </c>
      <c r="B17" s="19"/>
      <c r="I17" s="150"/>
    </row>
    <row r="18" spans="1:9" ht="10.5" customHeight="1">
      <c r="A18" s="72" t="s">
        <v>999</v>
      </c>
      <c r="B18" s="19"/>
      <c r="I18" s="150"/>
    </row>
    <row r="19" spans="1:9" ht="10.5" customHeight="1">
      <c r="A19" s="72" t="s">
        <v>1000</v>
      </c>
      <c r="B19" s="19"/>
      <c r="I19" s="150"/>
    </row>
    <row r="20" spans="1:9" ht="10.5" customHeight="1">
      <c r="A20" s="72" t="s">
        <v>1001</v>
      </c>
      <c r="B20" s="19"/>
      <c r="I20" s="150"/>
    </row>
    <row r="21" spans="1:9" ht="10.5" customHeight="1">
      <c r="A21" s="72" t="s">
        <v>1002</v>
      </c>
      <c r="B21" s="19"/>
      <c r="I21" s="150"/>
    </row>
    <row r="22" spans="1:9" ht="10.5" customHeight="1">
      <c r="A22" s="72" t="s">
        <v>1003</v>
      </c>
      <c r="B22" s="19"/>
      <c r="I22" s="150"/>
    </row>
    <row r="23" spans="1:9" ht="10.5" customHeight="1">
      <c r="A23" s="72" t="s">
        <v>1004</v>
      </c>
      <c r="B23" s="19"/>
      <c r="I23" s="150"/>
    </row>
    <row r="24" spans="1:9" ht="10.5" customHeight="1">
      <c r="A24" s="72" t="s">
        <v>1005</v>
      </c>
      <c r="B24" s="19"/>
      <c r="I24" s="150"/>
    </row>
    <row r="25" spans="1:9" ht="10.5" customHeight="1">
      <c r="A25" s="19"/>
      <c r="I25" s="150"/>
    </row>
    <row r="26" spans="1:9" ht="10.5" customHeight="1">
      <c r="A26" s="19"/>
      <c r="B26" s="19"/>
      <c r="I26" s="150"/>
    </row>
    <row r="27" spans="1:9" ht="10.5" customHeight="1">
      <c r="A27" s="151" t="s">
        <v>1006</v>
      </c>
      <c r="B27" s="19"/>
      <c r="I27" s="150"/>
    </row>
    <row r="28" spans="1:9" ht="10.5" customHeight="1">
      <c r="A28" s="152" t="str">
        <f>A2&amp;", "&amp;A3&amp;", "&amp;A4&amp;", "&amp;A5&amp;", "&amp;A6&amp;", "&amp;A7&amp;", "&amp;A8&amp;", "&amp;A9&amp;", "&amp;A10&amp;", "&amp;A11&amp;", "&amp;A12&amp;", "&amp;A13&amp;", "&amp;A14&amp;", "&amp;A15&amp;", "&amp;A16&amp;", "&amp;A17&amp;", "&amp;A18&amp;", "&amp;A19&amp;", "&amp;A20&amp;", "&amp;A21&amp;", "&amp;A22&amp;", "&amp;A23&amp;", "&amp;A24</f>
        <v>Амурская область, Вологодская область, Волгоградская область, Воронежская область, Еврейская автономная область, Калининградская область, Кемеровская область, Костромская область, Красноярский край, Ленинградская область, Ненецкий автономный округ, Нижегородская область, Пермский край, Республика Алтай, Республика Карелия, Республика Крым, Республика Татарстан, Республика Хакасия, Ставропольский край, Челябинская область, Чеченская республика, Чувашская республика, Ямало-Ненецкий автономный округ</v>
      </c>
      <c r="B28" s="19"/>
      <c r="I28" s="150"/>
    </row>
    <row r="29" spans="1:9" ht="10.5" customHeight="1">
      <c r="A29" s="152"/>
      <c r="B29" s="19"/>
      <c r="I29" s="150"/>
    </row>
    <row r="30" spans="1:9" ht="10.5" customHeight="1">
      <c r="A30" s="152"/>
      <c r="B30" s="19"/>
      <c r="I30" s="150"/>
    </row>
    <row r="31" spans="1:9" ht="10.5" customHeight="1">
      <c r="A31" s="152"/>
      <c r="B31" s="19"/>
    </row>
    <row r="32" spans="1:9" ht="10.5" customHeight="1">
      <c r="A32" s="152"/>
      <c r="B32" s="144" t="s">
        <v>1007</v>
      </c>
      <c r="C32" s="153" t="s">
        <v>1008</v>
      </c>
    </row>
    <row r="33" spans="1:3" ht="10.5" customHeight="1">
      <c r="A33" s="152"/>
      <c r="B33" s="19"/>
      <c r="C33" s="72"/>
    </row>
    <row r="34" spans="1:3" ht="10.5" customHeight="1">
      <c r="A34" s="19"/>
      <c r="B34" s="19"/>
      <c r="C34" s="154"/>
    </row>
    <row r="35" spans="1:3" ht="10.5" customHeight="1">
      <c r="B35" s="19"/>
      <c r="C35" s="72"/>
    </row>
    <row r="36" spans="1:3" ht="10.5" customHeight="1">
      <c r="B36" s="19"/>
      <c r="C36" s="72"/>
    </row>
    <row r="37" spans="1:3" ht="10.5" customHeight="1">
      <c r="B37" s="19"/>
      <c r="C37" s="72"/>
    </row>
    <row r="38" spans="1:3" ht="10.5" customHeight="1">
      <c r="B38" s="144" t="s">
        <v>1009</v>
      </c>
      <c r="C38" s="72" t="s">
        <v>1010</v>
      </c>
    </row>
    <row r="39" spans="1:3" ht="10.5" customHeight="1">
      <c r="B39" s="19"/>
      <c r="C39" s="72"/>
    </row>
    <row r="40" spans="1:3" ht="10.5" customHeight="1">
      <c r="B40" s="19"/>
      <c r="C40" s="72"/>
    </row>
    <row r="41" spans="1:3" ht="10.5" customHeight="1">
      <c r="B41" s="19"/>
      <c r="C41" s="72"/>
    </row>
    <row r="42" spans="1:3" ht="10.5" customHeight="1">
      <c r="B42" s="19"/>
      <c r="C42" s="72"/>
    </row>
    <row r="43" spans="1:3" ht="10.5" customHeight="1"/>
    <row r="44" spans="1:3" ht="10.5" customHeight="1">
      <c r="B44" s="19"/>
    </row>
    <row r="45" spans="1:3" ht="10.5" customHeight="1">
      <c r="B45" s="19"/>
    </row>
    <row r="46" spans="1:3" ht="10.5" customHeight="1">
      <c r="B46" s="19"/>
    </row>
    <row r="47" spans="1:3" ht="10.5" customHeight="1">
      <c r="B47" s="19"/>
    </row>
    <row r="48" spans="1:3" ht="10.5" customHeight="1"/>
    <row r="49" ht="10.5" customHeight="1"/>
    <row r="50" ht="10.5" customHeight="1"/>
    <row r="51" ht="10.5" customHeight="1"/>
    <row r="52" ht="10.5" customHeight="1"/>
    <row r="53" ht="10.5" customHeight="1"/>
    <row r="54" ht="10.5" customHeight="1"/>
    <row r="55" ht="10.5" customHeight="1"/>
    <row r="56" ht="10.5" customHeight="1"/>
  </sheetData>
  <sheetProtection formatColumns="0" formatRows="0" insertRows="0" deleteColumns="0" deleteRows="0" sort="0" autoFilter="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I140"/>
  <sheetViews>
    <sheetView showGridLines="0" workbookViewId="0"/>
  </sheetViews>
  <sheetFormatPr defaultColWidth="9.109375" defaultRowHeight="11.25" customHeight="1"/>
  <sheetData>
    <row r="1" spans="1:9" ht="11.25" customHeight="1">
      <c r="A1" s="72" t="s">
        <v>13</v>
      </c>
      <c r="B1" s="72" t="s">
        <v>14</v>
      </c>
      <c r="C1" s="72" t="s">
        <v>15</v>
      </c>
      <c r="D1" s="72" t="s">
        <v>16</v>
      </c>
      <c r="E1" s="72" t="s">
        <v>17</v>
      </c>
      <c r="F1" s="72" t="s">
        <v>18</v>
      </c>
      <c r="G1" t="s">
        <v>19</v>
      </c>
      <c r="H1" t="s">
        <v>20</v>
      </c>
      <c r="I1" t="s">
        <v>21</v>
      </c>
    </row>
    <row r="2" spans="1:9" ht="11.25" customHeight="1">
      <c r="A2" s="72" t="s">
        <v>22</v>
      </c>
      <c r="B2" s="72" t="s">
        <v>23</v>
      </c>
      <c r="C2" s="72" t="s">
        <v>24</v>
      </c>
      <c r="D2" s="72" t="s">
        <v>25</v>
      </c>
      <c r="E2" s="72" t="s">
        <v>26</v>
      </c>
      <c r="F2" s="72" t="s">
        <v>27</v>
      </c>
      <c r="G2" t="s">
        <v>28</v>
      </c>
      <c r="H2" t="s">
        <v>28</v>
      </c>
      <c r="I2" t="s">
        <v>29</v>
      </c>
    </row>
    <row r="3" spans="1:9" ht="11.25" customHeight="1">
      <c r="A3" s="72" t="s">
        <v>22</v>
      </c>
      <c r="B3" s="72" t="s">
        <v>23</v>
      </c>
      <c r="C3" s="72" t="s">
        <v>30</v>
      </c>
      <c r="D3" s="72" t="s">
        <v>31</v>
      </c>
      <c r="E3" s="72" t="s">
        <v>32</v>
      </c>
      <c r="F3" s="72" t="s">
        <v>33</v>
      </c>
      <c r="G3" t="s">
        <v>34</v>
      </c>
      <c r="H3" t="s">
        <v>28</v>
      </c>
      <c r="I3" t="s">
        <v>29</v>
      </c>
    </row>
    <row r="4" spans="1:9" ht="11.25" customHeight="1">
      <c r="A4" s="72" t="s">
        <v>22</v>
      </c>
      <c r="B4" s="72" t="s">
        <v>23</v>
      </c>
      <c r="C4" s="72" t="s">
        <v>35</v>
      </c>
      <c r="D4" s="72" t="s">
        <v>36</v>
      </c>
      <c r="E4" s="72" t="s">
        <v>37</v>
      </c>
      <c r="F4" s="72" t="s">
        <v>38</v>
      </c>
      <c r="G4" t="s">
        <v>39</v>
      </c>
      <c r="H4" t="s">
        <v>28</v>
      </c>
      <c r="I4" t="s">
        <v>29</v>
      </c>
    </row>
    <row r="5" spans="1:9" ht="11.25" customHeight="1">
      <c r="A5" s="72" t="s">
        <v>22</v>
      </c>
      <c r="B5" s="72" t="s">
        <v>23</v>
      </c>
      <c r="C5" s="72" t="s">
        <v>40</v>
      </c>
      <c r="D5" s="72" t="s">
        <v>41</v>
      </c>
      <c r="E5" s="72" t="s">
        <v>42</v>
      </c>
      <c r="F5" s="72" t="s">
        <v>43</v>
      </c>
      <c r="G5" t="s">
        <v>44</v>
      </c>
      <c r="H5" t="s">
        <v>28</v>
      </c>
      <c r="I5" t="s">
        <v>29</v>
      </c>
    </row>
    <row r="6" spans="1:9" ht="11.25" customHeight="1">
      <c r="A6" s="72" t="s">
        <v>22</v>
      </c>
      <c r="B6" s="72" t="s">
        <v>23</v>
      </c>
      <c r="C6" s="72" t="s">
        <v>45</v>
      </c>
      <c r="D6" s="72" t="s">
        <v>46</v>
      </c>
      <c r="E6" s="72" t="s">
        <v>47</v>
      </c>
      <c r="F6" s="72" t="s">
        <v>48</v>
      </c>
      <c r="G6" t="s">
        <v>49</v>
      </c>
      <c r="H6" t="s">
        <v>28</v>
      </c>
      <c r="I6" t="s">
        <v>29</v>
      </c>
    </row>
    <row r="7" spans="1:9" ht="11.25" customHeight="1">
      <c r="A7" s="72" t="s">
        <v>22</v>
      </c>
      <c r="B7" s="72" t="s">
        <v>23</v>
      </c>
      <c r="C7" s="72" t="s">
        <v>50</v>
      </c>
      <c r="D7" s="72" t="s">
        <v>51</v>
      </c>
      <c r="E7" s="72" t="s">
        <v>52</v>
      </c>
      <c r="F7" s="72" t="s">
        <v>48</v>
      </c>
      <c r="G7" t="s">
        <v>53</v>
      </c>
      <c r="H7" t="s">
        <v>28</v>
      </c>
      <c r="I7" t="s">
        <v>29</v>
      </c>
    </row>
    <row r="8" spans="1:9" ht="11.25" customHeight="1">
      <c r="A8" s="72" t="s">
        <v>22</v>
      </c>
      <c r="B8" s="72" t="s">
        <v>23</v>
      </c>
      <c r="C8" s="72" t="s">
        <v>54</v>
      </c>
      <c r="D8" s="72" t="s">
        <v>55</v>
      </c>
      <c r="E8" s="72" t="s">
        <v>56</v>
      </c>
      <c r="F8" s="72" t="s">
        <v>48</v>
      </c>
      <c r="G8" t="s">
        <v>49</v>
      </c>
      <c r="H8" t="s">
        <v>28</v>
      </c>
      <c r="I8" t="s">
        <v>29</v>
      </c>
    </row>
    <row r="9" spans="1:9" ht="11.25" customHeight="1">
      <c r="A9" s="72" t="s">
        <v>22</v>
      </c>
      <c r="B9" s="72" t="s">
        <v>23</v>
      </c>
      <c r="C9" s="72" t="s">
        <v>57</v>
      </c>
      <c r="D9" s="72" t="s">
        <v>58</v>
      </c>
      <c r="E9" s="72" t="s">
        <v>59</v>
      </c>
      <c r="F9" s="72" t="s">
        <v>60</v>
      </c>
      <c r="G9" t="s">
        <v>28</v>
      </c>
      <c r="H9" t="s">
        <v>28</v>
      </c>
      <c r="I9" t="s">
        <v>29</v>
      </c>
    </row>
    <row r="10" spans="1:9" ht="11.25" customHeight="1">
      <c r="A10" s="72" t="s">
        <v>22</v>
      </c>
      <c r="B10" s="72" t="s">
        <v>23</v>
      </c>
      <c r="C10" s="72" t="s">
        <v>61</v>
      </c>
      <c r="D10" s="72" t="s">
        <v>62</v>
      </c>
      <c r="E10" s="72" t="s">
        <v>63</v>
      </c>
      <c r="F10" s="72" t="s">
        <v>48</v>
      </c>
      <c r="G10" t="s">
        <v>49</v>
      </c>
      <c r="H10" t="s">
        <v>28</v>
      </c>
      <c r="I10" t="s">
        <v>29</v>
      </c>
    </row>
    <row r="11" spans="1:9" ht="11.25" customHeight="1">
      <c r="A11" s="72" t="s">
        <v>22</v>
      </c>
      <c r="B11" s="72" t="s">
        <v>23</v>
      </c>
      <c r="C11" s="72" t="s">
        <v>64</v>
      </c>
      <c r="D11" s="72" t="s">
        <v>65</v>
      </c>
      <c r="E11" s="72" t="s">
        <v>66</v>
      </c>
      <c r="F11" s="72" t="s">
        <v>60</v>
      </c>
      <c r="G11" t="s">
        <v>28</v>
      </c>
      <c r="H11" t="s">
        <v>28</v>
      </c>
      <c r="I11" t="s">
        <v>29</v>
      </c>
    </row>
    <row r="12" spans="1:9" ht="11.25" customHeight="1">
      <c r="A12" s="72" t="s">
        <v>22</v>
      </c>
      <c r="B12" s="72" t="s">
        <v>23</v>
      </c>
      <c r="C12" s="72" t="s">
        <v>67</v>
      </c>
      <c r="D12" s="72" t="s">
        <v>68</v>
      </c>
      <c r="E12" s="72" t="s">
        <v>69</v>
      </c>
      <c r="F12" s="72" t="s">
        <v>70</v>
      </c>
      <c r="G12" t="s">
        <v>71</v>
      </c>
      <c r="H12" t="s">
        <v>28</v>
      </c>
      <c r="I12" t="s">
        <v>29</v>
      </c>
    </row>
    <row r="13" spans="1:9" ht="11.25" customHeight="1">
      <c r="A13" s="72" t="s">
        <v>22</v>
      </c>
      <c r="B13" s="72" t="s">
        <v>23</v>
      </c>
      <c r="C13" s="72" t="s">
        <v>72</v>
      </c>
      <c r="D13" s="72" t="s">
        <v>73</v>
      </c>
      <c r="E13" s="72" t="s">
        <v>74</v>
      </c>
      <c r="F13" s="72" t="s">
        <v>75</v>
      </c>
      <c r="G13" t="s">
        <v>76</v>
      </c>
      <c r="H13" t="s">
        <v>28</v>
      </c>
      <c r="I13" t="s">
        <v>29</v>
      </c>
    </row>
    <row r="14" spans="1:9" ht="11.25" customHeight="1">
      <c r="A14" s="72" t="s">
        <v>22</v>
      </c>
      <c r="B14" s="72" t="s">
        <v>23</v>
      </c>
      <c r="C14" s="72" t="s">
        <v>77</v>
      </c>
      <c r="D14" s="72" t="s">
        <v>78</v>
      </c>
      <c r="E14" s="72" t="s">
        <v>79</v>
      </c>
      <c r="F14" s="72" t="s">
        <v>80</v>
      </c>
      <c r="G14" t="s">
        <v>81</v>
      </c>
      <c r="H14" t="s">
        <v>28</v>
      </c>
      <c r="I14" t="s">
        <v>29</v>
      </c>
    </row>
    <row r="15" spans="1:9" ht="11.25" customHeight="1">
      <c r="A15" s="72" t="s">
        <v>22</v>
      </c>
      <c r="B15" s="72" t="s">
        <v>23</v>
      </c>
      <c r="C15" s="72" t="s">
        <v>82</v>
      </c>
      <c r="D15" s="72" t="s">
        <v>83</v>
      </c>
      <c r="E15" s="72" t="s">
        <v>84</v>
      </c>
      <c r="F15" s="72" t="s">
        <v>48</v>
      </c>
      <c r="G15" t="s">
        <v>85</v>
      </c>
      <c r="H15" t="s">
        <v>28</v>
      </c>
      <c r="I15" t="s">
        <v>29</v>
      </c>
    </row>
    <row r="16" spans="1:9" ht="11.25" customHeight="1">
      <c r="A16" s="72" t="s">
        <v>22</v>
      </c>
      <c r="B16" s="72" t="s">
        <v>23</v>
      </c>
      <c r="C16" s="72" t="s">
        <v>86</v>
      </c>
      <c r="D16" s="72" t="s">
        <v>87</v>
      </c>
      <c r="E16" s="72" t="s">
        <v>88</v>
      </c>
      <c r="F16" s="72" t="s">
        <v>89</v>
      </c>
      <c r="G16" t="s">
        <v>28</v>
      </c>
      <c r="H16" t="s">
        <v>28</v>
      </c>
      <c r="I16" t="s">
        <v>29</v>
      </c>
    </row>
    <row r="17" spans="1:9" ht="11.25" customHeight="1">
      <c r="A17" s="72" t="s">
        <v>22</v>
      </c>
      <c r="B17" s="72" t="s">
        <v>23</v>
      </c>
      <c r="C17" s="72" t="s">
        <v>90</v>
      </c>
      <c r="D17" s="72" t="s">
        <v>91</v>
      </c>
      <c r="E17" s="72" t="s">
        <v>92</v>
      </c>
      <c r="F17" s="72" t="s">
        <v>48</v>
      </c>
      <c r="G17" t="s">
        <v>93</v>
      </c>
      <c r="H17" t="s">
        <v>28</v>
      </c>
      <c r="I17" t="s">
        <v>29</v>
      </c>
    </row>
    <row r="18" spans="1:9" ht="11.25" customHeight="1">
      <c r="A18" s="72" t="s">
        <v>22</v>
      </c>
      <c r="B18" s="72" t="s">
        <v>23</v>
      </c>
      <c r="C18" s="72" t="s">
        <v>94</v>
      </c>
      <c r="D18" s="72" t="s">
        <v>95</v>
      </c>
      <c r="E18" s="72" t="s">
        <v>96</v>
      </c>
      <c r="F18" s="72" t="s">
        <v>80</v>
      </c>
      <c r="G18" t="s">
        <v>28</v>
      </c>
      <c r="H18" t="s">
        <v>28</v>
      </c>
      <c r="I18" t="s">
        <v>29</v>
      </c>
    </row>
    <row r="19" spans="1:9" ht="11.25" customHeight="1">
      <c r="A19" s="72" t="s">
        <v>22</v>
      </c>
      <c r="B19" s="72" t="s">
        <v>23</v>
      </c>
      <c r="C19" s="72" t="s">
        <v>97</v>
      </c>
      <c r="D19" s="72" t="s">
        <v>98</v>
      </c>
      <c r="E19" s="72" t="s">
        <v>99</v>
      </c>
      <c r="F19" s="72" t="s">
        <v>100</v>
      </c>
      <c r="G19" t="s">
        <v>101</v>
      </c>
      <c r="H19" t="s">
        <v>28</v>
      </c>
      <c r="I19" t="s">
        <v>29</v>
      </c>
    </row>
    <row r="20" spans="1:9" ht="11.25" customHeight="1">
      <c r="A20" s="72" t="s">
        <v>22</v>
      </c>
      <c r="B20" s="72" t="s">
        <v>23</v>
      </c>
      <c r="C20" s="72" t="s">
        <v>102</v>
      </c>
      <c r="D20" s="72" t="s">
        <v>103</v>
      </c>
      <c r="E20" s="72" t="s">
        <v>104</v>
      </c>
      <c r="F20" s="72" t="s">
        <v>48</v>
      </c>
      <c r="G20" t="s">
        <v>28</v>
      </c>
      <c r="H20" t="s">
        <v>28</v>
      </c>
      <c r="I20" t="s">
        <v>29</v>
      </c>
    </row>
    <row r="21" spans="1:9" ht="11.25" customHeight="1">
      <c r="A21" s="72" t="s">
        <v>22</v>
      </c>
      <c r="B21" s="72" t="s">
        <v>23</v>
      </c>
      <c r="C21" s="72" t="s">
        <v>105</v>
      </c>
      <c r="D21" s="72" t="s">
        <v>106</v>
      </c>
      <c r="E21" s="72" t="s">
        <v>107</v>
      </c>
      <c r="F21" s="72" t="s">
        <v>108</v>
      </c>
      <c r="G21" t="s">
        <v>28</v>
      </c>
      <c r="H21" t="s">
        <v>28</v>
      </c>
      <c r="I21" t="s">
        <v>29</v>
      </c>
    </row>
    <row r="22" spans="1:9" ht="11.25" customHeight="1">
      <c r="A22" s="72" t="s">
        <v>22</v>
      </c>
      <c r="B22" s="72" t="s">
        <v>23</v>
      </c>
      <c r="C22" s="72" t="s">
        <v>109</v>
      </c>
      <c r="D22" s="72" t="s">
        <v>110</v>
      </c>
      <c r="E22" s="72" t="s">
        <v>111</v>
      </c>
      <c r="F22" s="72" t="s">
        <v>112</v>
      </c>
      <c r="G22" t="s">
        <v>113</v>
      </c>
      <c r="H22" t="s">
        <v>114</v>
      </c>
      <c r="I22" t="s">
        <v>29</v>
      </c>
    </row>
    <row r="23" spans="1:9" ht="11.25" customHeight="1">
      <c r="A23" s="72" t="s">
        <v>22</v>
      </c>
      <c r="B23" s="72" t="s">
        <v>23</v>
      </c>
      <c r="C23" s="72" t="s">
        <v>115</v>
      </c>
      <c r="D23" s="72" t="s">
        <v>116</v>
      </c>
      <c r="E23" s="72" t="s">
        <v>117</v>
      </c>
      <c r="F23" s="72" t="s">
        <v>48</v>
      </c>
      <c r="G23" t="s">
        <v>118</v>
      </c>
      <c r="H23" t="s">
        <v>119</v>
      </c>
      <c r="I23" t="s">
        <v>29</v>
      </c>
    </row>
    <row r="24" spans="1:9" ht="11.25" customHeight="1">
      <c r="A24" s="72" t="s">
        <v>22</v>
      </c>
      <c r="B24" s="72" t="s">
        <v>23</v>
      </c>
      <c r="C24" s="72" t="s">
        <v>120</v>
      </c>
      <c r="D24" s="72" t="s">
        <v>121</v>
      </c>
      <c r="E24" s="72" t="s">
        <v>122</v>
      </c>
      <c r="F24" s="72" t="s">
        <v>48</v>
      </c>
      <c r="G24" t="s">
        <v>123</v>
      </c>
      <c r="H24" t="s">
        <v>124</v>
      </c>
      <c r="I24" t="s">
        <v>29</v>
      </c>
    </row>
    <row r="25" spans="1:9" ht="11.25" customHeight="1">
      <c r="A25" s="72" t="s">
        <v>22</v>
      </c>
      <c r="B25" s="72" t="s">
        <v>23</v>
      </c>
      <c r="C25" s="72" t="s">
        <v>125</v>
      </c>
      <c r="D25" s="72" t="s">
        <v>126</v>
      </c>
      <c r="E25" s="72" t="s">
        <v>127</v>
      </c>
      <c r="F25" s="72" t="s">
        <v>80</v>
      </c>
      <c r="G25" t="s">
        <v>128</v>
      </c>
      <c r="H25" t="s">
        <v>129</v>
      </c>
      <c r="I25" t="s">
        <v>29</v>
      </c>
    </row>
    <row r="26" spans="1:9" ht="11.25" customHeight="1">
      <c r="A26" s="72" t="s">
        <v>22</v>
      </c>
      <c r="B26" s="72" t="s">
        <v>23</v>
      </c>
      <c r="C26" s="72" t="s">
        <v>130</v>
      </c>
      <c r="D26" s="72" t="s">
        <v>131</v>
      </c>
      <c r="E26" s="72" t="s">
        <v>132</v>
      </c>
      <c r="F26" s="72" t="s">
        <v>133</v>
      </c>
      <c r="G26" t="s">
        <v>134</v>
      </c>
      <c r="H26" t="s">
        <v>135</v>
      </c>
      <c r="I26" t="s">
        <v>29</v>
      </c>
    </row>
    <row r="27" spans="1:9" ht="11.25" customHeight="1">
      <c r="A27" s="72" t="s">
        <v>22</v>
      </c>
      <c r="B27" s="72" t="s">
        <v>23</v>
      </c>
      <c r="C27" s="72" t="s">
        <v>136</v>
      </c>
      <c r="D27" s="72" t="s">
        <v>137</v>
      </c>
      <c r="E27" s="72" t="s">
        <v>138</v>
      </c>
      <c r="F27" s="72" t="s">
        <v>139</v>
      </c>
      <c r="G27" t="s">
        <v>28</v>
      </c>
      <c r="H27" t="s">
        <v>28</v>
      </c>
      <c r="I27" t="s">
        <v>29</v>
      </c>
    </row>
    <row r="28" spans="1:9" ht="11.25" customHeight="1">
      <c r="A28" s="72" t="s">
        <v>22</v>
      </c>
      <c r="B28" s="72" t="s">
        <v>23</v>
      </c>
      <c r="C28" s="72" t="s">
        <v>140</v>
      </c>
      <c r="D28" s="72" t="s">
        <v>141</v>
      </c>
      <c r="E28" s="72" t="s">
        <v>142</v>
      </c>
      <c r="F28" s="72" t="s">
        <v>75</v>
      </c>
      <c r="G28" t="s">
        <v>143</v>
      </c>
      <c r="H28" t="s">
        <v>28</v>
      </c>
      <c r="I28" t="s">
        <v>29</v>
      </c>
    </row>
    <row r="29" spans="1:9" ht="11.25" customHeight="1">
      <c r="A29" s="72" t="s">
        <v>22</v>
      </c>
      <c r="B29" s="72" t="s">
        <v>23</v>
      </c>
      <c r="C29" s="72" t="s">
        <v>144</v>
      </c>
      <c r="D29" s="72" t="s">
        <v>145</v>
      </c>
      <c r="E29" s="72" t="s">
        <v>146</v>
      </c>
      <c r="F29" s="72" t="s">
        <v>147</v>
      </c>
      <c r="G29" t="s">
        <v>148</v>
      </c>
      <c r="H29" t="s">
        <v>28</v>
      </c>
      <c r="I29" t="s">
        <v>29</v>
      </c>
    </row>
    <row r="30" spans="1:9" ht="11.25" customHeight="1">
      <c r="A30" s="72" t="s">
        <v>22</v>
      </c>
      <c r="B30" s="72" t="s">
        <v>23</v>
      </c>
      <c r="C30" s="72" t="s">
        <v>149</v>
      </c>
      <c r="D30" s="72" t="s">
        <v>150</v>
      </c>
      <c r="E30" s="72" t="s">
        <v>151</v>
      </c>
      <c r="F30" s="72" t="s">
        <v>152</v>
      </c>
      <c r="G30" t="s">
        <v>153</v>
      </c>
      <c r="H30" t="s">
        <v>154</v>
      </c>
      <c r="I30" t="s">
        <v>29</v>
      </c>
    </row>
    <row r="31" spans="1:9" ht="11.25" customHeight="1">
      <c r="A31" s="72" t="s">
        <v>22</v>
      </c>
      <c r="B31" s="72" t="s">
        <v>23</v>
      </c>
      <c r="C31" s="72" t="s">
        <v>155</v>
      </c>
      <c r="D31" s="72" t="s">
        <v>156</v>
      </c>
      <c r="E31" s="72" t="s">
        <v>69</v>
      </c>
      <c r="F31" s="72" t="s">
        <v>157</v>
      </c>
      <c r="G31" t="s">
        <v>158</v>
      </c>
      <c r="H31" t="s">
        <v>28</v>
      </c>
      <c r="I31" t="s">
        <v>29</v>
      </c>
    </row>
    <row r="32" spans="1:9" ht="11.25" customHeight="1">
      <c r="A32" s="72" t="s">
        <v>22</v>
      </c>
      <c r="B32" s="72" t="s">
        <v>23</v>
      </c>
      <c r="C32" s="72" t="s">
        <v>159</v>
      </c>
      <c r="D32" s="72" t="s">
        <v>160</v>
      </c>
      <c r="E32" s="72" t="s">
        <v>138</v>
      </c>
      <c r="F32" s="72" t="s">
        <v>161</v>
      </c>
      <c r="G32" t="s">
        <v>28</v>
      </c>
      <c r="H32" t="s">
        <v>28</v>
      </c>
      <c r="I32" t="s">
        <v>29</v>
      </c>
    </row>
    <row r="33" spans="1:9" ht="11.25" customHeight="1">
      <c r="A33" s="72" t="s">
        <v>22</v>
      </c>
      <c r="B33" s="72" t="s">
        <v>23</v>
      </c>
      <c r="C33" s="72" t="s">
        <v>162</v>
      </c>
      <c r="D33" s="72" t="s">
        <v>163</v>
      </c>
      <c r="E33" s="72" t="s">
        <v>146</v>
      </c>
      <c r="F33" s="72" t="s">
        <v>100</v>
      </c>
      <c r="G33" t="s">
        <v>164</v>
      </c>
      <c r="H33" t="s">
        <v>165</v>
      </c>
      <c r="I33" t="s">
        <v>29</v>
      </c>
    </row>
    <row r="34" spans="1:9" ht="11.25" customHeight="1">
      <c r="A34" s="72" t="s">
        <v>22</v>
      </c>
      <c r="B34" s="72" t="s">
        <v>23</v>
      </c>
      <c r="C34" s="72" t="s">
        <v>166</v>
      </c>
      <c r="D34" s="72" t="s">
        <v>167</v>
      </c>
      <c r="E34" s="72" t="s">
        <v>168</v>
      </c>
      <c r="F34" s="72" t="s">
        <v>169</v>
      </c>
      <c r="G34" t="s">
        <v>170</v>
      </c>
      <c r="H34" t="s">
        <v>171</v>
      </c>
      <c r="I34" t="s">
        <v>29</v>
      </c>
    </row>
    <row r="35" spans="1:9" ht="11.25" customHeight="1">
      <c r="A35" s="72" t="s">
        <v>22</v>
      </c>
      <c r="B35" s="72" t="s">
        <v>23</v>
      </c>
      <c r="C35" s="72" t="s">
        <v>172</v>
      </c>
      <c r="D35" s="72" t="s">
        <v>173</v>
      </c>
      <c r="E35" s="72" t="s">
        <v>174</v>
      </c>
      <c r="F35" s="72" t="s">
        <v>175</v>
      </c>
      <c r="G35" t="s">
        <v>176</v>
      </c>
      <c r="H35" t="s">
        <v>124</v>
      </c>
      <c r="I35" t="s">
        <v>29</v>
      </c>
    </row>
    <row r="36" spans="1:9" ht="11.25" customHeight="1">
      <c r="A36" s="72" t="s">
        <v>22</v>
      </c>
      <c r="B36" s="72" t="s">
        <v>23</v>
      </c>
      <c r="C36" s="72" t="s">
        <v>177</v>
      </c>
      <c r="D36" s="72" t="s">
        <v>178</v>
      </c>
      <c r="E36" s="72" t="s">
        <v>179</v>
      </c>
      <c r="F36" s="72" t="s">
        <v>133</v>
      </c>
      <c r="G36" t="s">
        <v>180</v>
      </c>
      <c r="H36" t="s">
        <v>181</v>
      </c>
      <c r="I36" t="s">
        <v>29</v>
      </c>
    </row>
    <row r="37" spans="1:9" ht="11.25" customHeight="1">
      <c r="A37" s="72" t="s">
        <v>22</v>
      </c>
      <c r="B37" s="72" t="s">
        <v>23</v>
      </c>
      <c r="C37" s="72" t="s">
        <v>182</v>
      </c>
      <c r="D37" s="72" t="s">
        <v>183</v>
      </c>
      <c r="E37" s="72" t="s">
        <v>184</v>
      </c>
      <c r="F37" s="72" t="s">
        <v>185</v>
      </c>
      <c r="G37" t="s">
        <v>186</v>
      </c>
      <c r="H37" t="s">
        <v>28</v>
      </c>
      <c r="I37" t="s">
        <v>29</v>
      </c>
    </row>
    <row r="38" spans="1:9" ht="11.25" customHeight="1">
      <c r="A38" s="72" t="s">
        <v>22</v>
      </c>
      <c r="B38" s="72" t="s">
        <v>23</v>
      </c>
      <c r="C38" s="72" t="s">
        <v>187</v>
      </c>
      <c r="D38" s="72" t="s">
        <v>188</v>
      </c>
      <c r="E38" s="72" t="s">
        <v>189</v>
      </c>
      <c r="F38" s="72" t="s">
        <v>190</v>
      </c>
      <c r="G38" t="s">
        <v>28</v>
      </c>
      <c r="H38" t="s">
        <v>154</v>
      </c>
      <c r="I38" t="s">
        <v>29</v>
      </c>
    </row>
    <row r="39" spans="1:9" ht="11.25" customHeight="1">
      <c r="A39" s="72" t="s">
        <v>22</v>
      </c>
      <c r="B39" s="72" t="s">
        <v>23</v>
      </c>
      <c r="C39" s="72" t="s">
        <v>191</v>
      </c>
      <c r="D39" s="72" t="s">
        <v>192</v>
      </c>
      <c r="E39" s="72" t="s">
        <v>193</v>
      </c>
      <c r="F39" s="72" t="s">
        <v>194</v>
      </c>
      <c r="G39" t="s">
        <v>195</v>
      </c>
      <c r="H39" t="s">
        <v>124</v>
      </c>
      <c r="I39" t="s">
        <v>29</v>
      </c>
    </row>
    <row r="40" spans="1:9" ht="11.25" customHeight="1">
      <c r="A40" s="72" t="s">
        <v>22</v>
      </c>
      <c r="B40" s="72" t="s">
        <v>23</v>
      </c>
      <c r="C40" s="72" t="s">
        <v>196</v>
      </c>
      <c r="D40" s="72" t="s">
        <v>192</v>
      </c>
      <c r="E40" s="72" t="s">
        <v>193</v>
      </c>
      <c r="F40" s="72" t="s">
        <v>194</v>
      </c>
      <c r="G40" t="s">
        <v>195</v>
      </c>
      <c r="H40" t="s">
        <v>28</v>
      </c>
      <c r="I40" t="s">
        <v>29</v>
      </c>
    </row>
    <row r="41" spans="1:9" ht="11.25" customHeight="1">
      <c r="A41" s="72" t="s">
        <v>22</v>
      </c>
      <c r="B41" s="72" t="s">
        <v>23</v>
      </c>
      <c r="C41" s="72" t="s">
        <v>197</v>
      </c>
      <c r="D41" s="72" t="s">
        <v>198</v>
      </c>
      <c r="E41" s="72" t="s">
        <v>199</v>
      </c>
      <c r="F41" s="72" t="s">
        <v>133</v>
      </c>
      <c r="G41" t="s">
        <v>200</v>
      </c>
      <c r="H41" t="s">
        <v>154</v>
      </c>
      <c r="I41" t="s">
        <v>29</v>
      </c>
    </row>
    <row r="42" spans="1:9" ht="11.25" customHeight="1">
      <c r="A42" s="72" t="s">
        <v>22</v>
      </c>
      <c r="B42" s="72" t="s">
        <v>23</v>
      </c>
      <c r="C42" s="72" t="s">
        <v>201</v>
      </c>
      <c r="D42" s="72" t="s">
        <v>202</v>
      </c>
      <c r="E42" s="72" t="s">
        <v>203</v>
      </c>
      <c r="F42" s="72" t="s">
        <v>194</v>
      </c>
      <c r="G42" t="s">
        <v>204</v>
      </c>
      <c r="H42" t="s">
        <v>28</v>
      </c>
      <c r="I42" t="s">
        <v>29</v>
      </c>
    </row>
    <row r="43" spans="1:9" ht="11.25" customHeight="1">
      <c r="A43" s="72" t="s">
        <v>22</v>
      </c>
      <c r="B43" s="72" t="s">
        <v>23</v>
      </c>
      <c r="C43" s="72" t="s">
        <v>205</v>
      </c>
      <c r="D43" s="72" t="s">
        <v>206</v>
      </c>
      <c r="E43" s="72" t="s">
        <v>52</v>
      </c>
      <c r="F43" s="72" t="s">
        <v>207</v>
      </c>
      <c r="G43" t="s">
        <v>28</v>
      </c>
      <c r="H43" t="s">
        <v>208</v>
      </c>
      <c r="I43" t="s">
        <v>29</v>
      </c>
    </row>
    <row r="44" spans="1:9" ht="11.25" customHeight="1">
      <c r="A44" s="72" t="s">
        <v>22</v>
      </c>
      <c r="B44" s="72" t="s">
        <v>23</v>
      </c>
      <c r="C44" s="72" t="s">
        <v>209</v>
      </c>
      <c r="D44" s="72" t="s">
        <v>210</v>
      </c>
      <c r="E44" s="72" t="s">
        <v>211</v>
      </c>
      <c r="F44" s="72" t="s">
        <v>212</v>
      </c>
      <c r="G44" t="s">
        <v>213</v>
      </c>
      <c r="H44" t="s">
        <v>154</v>
      </c>
      <c r="I44" t="s">
        <v>29</v>
      </c>
    </row>
    <row r="45" spans="1:9" ht="11.25" customHeight="1">
      <c r="A45" s="72" t="s">
        <v>22</v>
      </c>
      <c r="B45" s="72" t="s">
        <v>23</v>
      </c>
      <c r="C45" s="72" t="s">
        <v>214</v>
      </c>
      <c r="D45" s="72" t="s">
        <v>215</v>
      </c>
      <c r="E45" s="72" t="s">
        <v>216</v>
      </c>
      <c r="F45" s="72" t="s">
        <v>175</v>
      </c>
      <c r="G45" t="s">
        <v>217</v>
      </c>
      <c r="H45" t="s">
        <v>218</v>
      </c>
      <c r="I45" t="s">
        <v>29</v>
      </c>
    </row>
    <row r="46" spans="1:9" ht="11.25" customHeight="1">
      <c r="A46" s="72" t="s">
        <v>22</v>
      </c>
      <c r="B46" s="72" t="s">
        <v>23</v>
      </c>
      <c r="C46" s="72" t="s">
        <v>219</v>
      </c>
      <c r="D46" s="72" t="s">
        <v>220</v>
      </c>
      <c r="E46" s="72" t="s">
        <v>66</v>
      </c>
      <c r="F46" s="72" t="s">
        <v>221</v>
      </c>
      <c r="G46" t="s">
        <v>165</v>
      </c>
      <c r="H46" t="s">
        <v>28</v>
      </c>
      <c r="I46" t="s">
        <v>29</v>
      </c>
    </row>
    <row r="47" spans="1:9" ht="11.25" customHeight="1">
      <c r="A47" s="72" t="s">
        <v>22</v>
      </c>
      <c r="B47" s="72" t="s">
        <v>23</v>
      </c>
      <c r="C47" s="72" t="s">
        <v>222</v>
      </c>
      <c r="D47" s="72" t="s">
        <v>223</v>
      </c>
      <c r="E47" s="72" t="s">
        <v>69</v>
      </c>
      <c r="F47" s="72" t="s">
        <v>224</v>
      </c>
      <c r="G47" t="s">
        <v>28</v>
      </c>
      <c r="H47" t="s">
        <v>28</v>
      </c>
      <c r="I47" t="s">
        <v>29</v>
      </c>
    </row>
    <row r="48" spans="1:9" ht="11.25" customHeight="1">
      <c r="A48" s="72" t="s">
        <v>22</v>
      </c>
      <c r="B48" s="72" t="s">
        <v>23</v>
      </c>
      <c r="C48" s="72" t="s">
        <v>225</v>
      </c>
      <c r="D48" s="72" t="s">
        <v>226</v>
      </c>
      <c r="E48" s="72" t="s">
        <v>227</v>
      </c>
      <c r="F48" s="72" t="s">
        <v>228</v>
      </c>
      <c r="G48" t="s">
        <v>229</v>
      </c>
      <c r="H48" t="s">
        <v>230</v>
      </c>
      <c r="I48" t="s">
        <v>29</v>
      </c>
    </row>
    <row r="49" spans="1:9" ht="11.25" customHeight="1">
      <c r="A49" s="72" t="s">
        <v>22</v>
      </c>
      <c r="B49" s="72" t="s">
        <v>23</v>
      </c>
      <c r="C49" s="72" t="s">
        <v>231</v>
      </c>
      <c r="D49" s="72" t="s">
        <v>232</v>
      </c>
      <c r="E49" s="72" t="s">
        <v>233</v>
      </c>
      <c r="F49" s="72" t="s">
        <v>133</v>
      </c>
      <c r="G49" t="s">
        <v>234</v>
      </c>
      <c r="H49" t="s">
        <v>154</v>
      </c>
      <c r="I49" t="s">
        <v>29</v>
      </c>
    </row>
    <row r="50" spans="1:9" ht="11.25" customHeight="1">
      <c r="A50" s="72" t="s">
        <v>22</v>
      </c>
      <c r="B50" s="72" t="s">
        <v>23</v>
      </c>
      <c r="C50" s="72" t="s">
        <v>235</v>
      </c>
      <c r="D50" s="72" t="s">
        <v>236</v>
      </c>
      <c r="E50" s="72" t="s">
        <v>237</v>
      </c>
      <c r="F50" s="72" t="s">
        <v>152</v>
      </c>
      <c r="G50" t="s">
        <v>28</v>
      </c>
      <c r="H50" t="s">
        <v>181</v>
      </c>
      <c r="I50" t="s">
        <v>29</v>
      </c>
    </row>
    <row r="51" spans="1:9" ht="11.25" customHeight="1">
      <c r="A51" s="72" t="s">
        <v>22</v>
      </c>
      <c r="B51" s="72" t="s">
        <v>23</v>
      </c>
      <c r="C51" s="72" t="s">
        <v>238</v>
      </c>
      <c r="D51" s="72" t="s">
        <v>239</v>
      </c>
      <c r="E51" s="72" t="s">
        <v>240</v>
      </c>
      <c r="F51" s="72" t="s">
        <v>241</v>
      </c>
      <c r="G51" t="s">
        <v>242</v>
      </c>
      <c r="H51" t="s">
        <v>28</v>
      </c>
      <c r="I51" t="s">
        <v>29</v>
      </c>
    </row>
    <row r="52" spans="1:9" ht="11.25" customHeight="1">
      <c r="A52" s="72" t="s">
        <v>22</v>
      </c>
      <c r="B52" s="72" t="s">
        <v>23</v>
      </c>
      <c r="C52" s="72" t="s">
        <v>243</v>
      </c>
      <c r="D52" s="72" t="s">
        <v>244</v>
      </c>
      <c r="E52" s="72" t="s">
        <v>245</v>
      </c>
      <c r="F52" s="72" t="s">
        <v>48</v>
      </c>
      <c r="G52" t="s">
        <v>246</v>
      </c>
      <c r="H52" t="s">
        <v>28</v>
      </c>
      <c r="I52" t="s">
        <v>29</v>
      </c>
    </row>
    <row r="53" spans="1:9" ht="11.25" customHeight="1">
      <c r="A53" s="72" t="s">
        <v>22</v>
      </c>
      <c r="B53" s="72" t="s">
        <v>23</v>
      </c>
      <c r="C53" s="72" t="s">
        <v>247</v>
      </c>
      <c r="D53" s="72" t="s">
        <v>248</v>
      </c>
      <c r="E53" s="72" t="s">
        <v>249</v>
      </c>
      <c r="F53" s="72" t="s">
        <v>250</v>
      </c>
      <c r="G53" t="s">
        <v>28</v>
      </c>
      <c r="H53" t="s">
        <v>28</v>
      </c>
      <c r="I53" t="s">
        <v>29</v>
      </c>
    </row>
    <row r="54" spans="1:9" ht="11.25" customHeight="1">
      <c r="A54" s="72" t="s">
        <v>22</v>
      </c>
      <c r="B54" s="72" t="s">
        <v>23</v>
      </c>
      <c r="C54" s="72" t="s">
        <v>251</v>
      </c>
      <c r="D54" s="72" t="s">
        <v>252</v>
      </c>
      <c r="E54" s="72" t="s">
        <v>253</v>
      </c>
      <c r="F54" s="72" t="s">
        <v>48</v>
      </c>
      <c r="G54" t="s">
        <v>254</v>
      </c>
      <c r="H54" t="s">
        <v>255</v>
      </c>
      <c r="I54" t="s">
        <v>29</v>
      </c>
    </row>
    <row r="55" spans="1:9" ht="11.25" customHeight="1">
      <c r="A55" s="72" t="s">
        <v>22</v>
      </c>
      <c r="B55" s="72" t="s">
        <v>23</v>
      </c>
      <c r="C55" s="72" t="s">
        <v>256</v>
      </c>
      <c r="D55" s="72" t="s">
        <v>257</v>
      </c>
      <c r="E55" s="72" t="s">
        <v>258</v>
      </c>
      <c r="F55" s="72" t="s">
        <v>175</v>
      </c>
      <c r="G55" t="s">
        <v>259</v>
      </c>
      <c r="H55" t="s">
        <v>28</v>
      </c>
      <c r="I55" t="s">
        <v>29</v>
      </c>
    </row>
    <row r="56" spans="1:9" ht="11.25" customHeight="1">
      <c r="A56" s="72" t="s">
        <v>22</v>
      </c>
      <c r="B56" s="72" t="s">
        <v>23</v>
      </c>
      <c r="C56" s="72" t="s">
        <v>260</v>
      </c>
      <c r="D56" s="72" t="s">
        <v>261</v>
      </c>
      <c r="E56" s="72" t="s">
        <v>262</v>
      </c>
      <c r="F56" s="72" t="s">
        <v>263</v>
      </c>
      <c r="G56" t="s">
        <v>264</v>
      </c>
      <c r="H56" t="s">
        <v>28</v>
      </c>
      <c r="I56" t="s">
        <v>29</v>
      </c>
    </row>
    <row r="57" spans="1:9" ht="11.25" customHeight="1">
      <c r="A57" s="72" t="s">
        <v>22</v>
      </c>
      <c r="B57" s="72" t="s">
        <v>23</v>
      </c>
      <c r="C57" s="72" t="s">
        <v>265</v>
      </c>
      <c r="D57" s="72" t="s">
        <v>266</v>
      </c>
      <c r="E57" s="72" t="s">
        <v>267</v>
      </c>
      <c r="F57" s="72" t="s">
        <v>268</v>
      </c>
      <c r="G57" t="s">
        <v>269</v>
      </c>
      <c r="H57" t="s">
        <v>154</v>
      </c>
      <c r="I57" t="s">
        <v>29</v>
      </c>
    </row>
    <row r="58" spans="1:9" ht="11.25" customHeight="1">
      <c r="A58" s="72" t="s">
        <v>22</v>
      </c>
      <c r="B58" s="72" t="s">
        <v>23</v>
      </c>
      <c r="C58" s="72" t="s">
        <v>270</v>
      </c>
      <c r="D58" s="72" t="s">
        <v>271</v>
      </c>
      <c r="E58" s="72" t="s">
        <v>272</v>
      </c>
      <c r="F58" s="72" t="s">
        <v>273</v>
      </c>
      <c r="G58" t="s">
        <v>28</v>
      </c>
      <c r="H58" t="s">
        <v>28</v>
      </c>
      <c r="I58" t="s">
        <v>29</v>
      </c>
    </row>
    <row r="59" spans="1:9" ht="11.25" customHeight="1">
      <c r="A59" t="s">
        <v>22</v>
      </c>
      <c r="B59" t="s">
        <v>23</v>
      </c>
      <c r="C59" t="s">
        <v>274</v>
      </c>
      <c r="D59" t="s">
        <v>275</v>
      </c>
      <c r="E59" t="s">
        <v>276</v>
      </c>
      <c r="F59" t="s">
        <v>175</v>
      </c>
      <c r="G59" t="s">
        <v>277</v>
      </c>
      <c r="H59" t="s">
        <v>28</v>
      </c>
      <c r="I59" t="s">
        <v>29</v>
      </c>
    </row>
    <row r="60" spans="1:9" ht="11.25" customHeight="1">
      <c r="A60" t="s">
        <v>22</v>
      </c>
      <c r="B60" t="s">
        <v>23</v>
      </c>
      <c r="C60" t="s">
        <v>278</v>
      </c>
      <c r="D60" t="s">
        <v>279</v>
      </c>
      <c r="E60" t="s">
        <v>280</v>
      </c>
      <c r="F60" t="s">
        <v>281</v>
      </c>
      <c r="G60" t="s">
        <v>282</v>
      </c>
      <c r="H60" t="s">
        <v>28</v>
      </c>
      <c r="I60" t="s">
        <v>29</v>
      </c>
    </row>
    <row r="61" spans="1:9" ht="11.25" customHeight="1">
      <c r="A61" t="s">
        <v>22</v>
      </c>
      <c r="B61" t="s">
        <v>23</v>
      </c>
      <c r="C61" t="s">
        <v>283</v>
      </c>
      <c r="D61" t="s">
        <v>284</v>
      </c>
      <c r="E61" t="s">
        <v>285</v>
      </c>
      <c r="F61" t="s">
        <v>48</v>
      </c>
      <c r="G61" t="s">
        <v>286</v>
      </c>
      <c r="H61" t="s">
        <v>28</v>
      </c>
      <c r="I61" t="s">
        <v>29</v>
      </c>
    </row>
    <row r="62" spans="1:9" ht="11.25" customHeight="1">
      <c r="A62" t="s">
        <v>22</v>
      </c>
      <c r="B62" t="s">
        <v>23</v>
      </c>
      <c r="C62" t="s">
        <v>287</v>
      </c>
      <c r="D62" t="s">
        <v>288</v>
      </c>
      <c r="E62" t="s">
        <v>289</v>
      </c>
      <c r="F62" t="s">
        <v>290</v>
      </c>
      <c r="G62" t="s">
        <v>291</v>
      </c>
      <c r="H62" t="s">
        <v>28</v>
      </c>
      <c r="I62" t="s">
        <v>29</v>
      </c>
    </row>
    <row r="63" spans="1:9" ht="11.25" customHeight="1">
      <c r="A63" t="s">
        <v>22</v>
      </c>
      <c r="B63" t="s">
        <v>23</v>
      </c>
      <c r="C63" t="s">
        <v>292</v>
      </c>
      <c r="D63" t="s">
        <v>293</v>
      </c>
      <c r="E63" t="s">
        <v>294</v>
      </c>
      <c r="F63" t="s">
        <v>295</v>
      </c>
      <c r="G63" t="s">
        <v>28</v>
      </c>
      <c r="H63" t="s">
        <v>28</v>
      </c>
      <c r="I63" t="s">
        <v>29</v>
      </c>
    </row>
    <row r="64" spans="1:9" ht="11.25" customHeight="1">
      <c r="A64" t="s">
        <v>22</v>
      </c>
      <c r="B64" t="s">
        <v>23</v>
      </c>
      <c r="C64" t="s">
        <v>296</v>
      </c>
      <c r="D64" t="s">
        <v>297</v>
      </c>
      <c r="E64" t="s">
        <v>298</v>
      </c>
      <c r="F64" t="s">
        <v>299</v>
      </c>
      <c r="G64" t="s">
        <v>300</v>
      </c>
      <c r="H64" t="s">
        <v>301</v>
      </c>
      <c r="I64" t="s">
        <v>29</v>
      </c>
    </row>
    <row r="65" spans="1:9" ht="11.25" customHeight="1">
      <c r="A65" t="s">
        <v>22</v>
      </c>
      <c r="B65" t="s">
        <v>23</v>
      </c>
      <c r="C65" t="s">
        <v>302</v>
      </c>
      <c r="D65" t="s">
        <v>303</v>
      </c>
      <c r="E65" t="s">
        <v>304</v>
      </c>
      <c r="F65" t="s">
        <v>48</v>
      </c>
      <c r="G65" t="s">
        <v>305</v>
      </c>
      <c r="H65" t="s">
        <v>28</v>
      </c>
      <c r="I65" t="s">
        <v>29</v>
      </c>
    </row>
    <row r="66" spans="1:9" ht="11.25" customHeight="1">
      <c r="A66" t="s">
        <v>22</v>
      </c>
      <c r="B66" t="s">
        <v>23</v>
      </c>
      <c r="C66" t="s">
        <v>306</v>
      </c>
      <c r="D66" t="s">
        <v>307</v>
      </c>
      <c r="E66" t="s">
        <v>308</v>
      </c>
      <c r="F66" t="s">
        <v>48</v>
      </c>
      <c r="G66" t="s">
        <v>28</v>
      </c>
      <c r="H66" t="s">
        <v>181</v>
      </c>
      <c r="I66" t="s">
        <v>29</v>
      </c>
    </row>
    <row r="67" spans="1:9" ht="11.25" customHeight="1">
      <c r="A67" t="s">
        <v>22</v>
      </c>
      <c r="B67" t="s">
        <v>23</v>
      </c>
      <c r="C67" t="s">
        <v>309</v>
      </c>
      <c r="D67" t="s">
        <v>310</v>
      </c>
      <c r="E67" t="s">
        <v>311</v>
      </c>
      <c r="F67" t="s">
        <v>48</v>
      </c>
      <c r="G67" t="s">
        <v>312</v>
      </c>
      <c r="H67" t="s">
        <v>313</v>
      </c>
      <c r="I67" t="s">
        <v>29</v>
      </c>
    </row>
    <row r="68" spans="1:9" ht="11.25" customHeight="1">
      <c r="A68" t="s">
        <v>22</v>
      </c>
      <c r="B68" t="s">
        <v>23</v>
      </c>
      <c r="C68" t="s">
        <v>314</v>
      </c>
      <c r="D68" t="s">
        <v>315</v>
      </c>
      <c r="E68" t="s">
        <v>316</v>
      </c>
      <c r="F68" t="s">
        <v>48</v>
      </c>
      <c r="G68" t="s">
        <v>317</v>
      </c>
      <c r="H68" t="s">
        <v>318</v>
      </c>
      <c r="I68" t="s">
        <v>29</v>
      </c>
    </row>
    <row r="69" spans="1:9" ht="11.25" customHeight="1">
      <c r="A69" t="s">
        <v>22</v>
      </c>
      <c r="B69" t="s">
        <v>23</v>
      </c>
      <c r="C69" t="s">
        <v>319</v>
      </c>
      <c r="D69" t="s">
        <v>320</v>
      </c>
      <c r="E69" t="s">
        <v>321</v>
      </c>
      <c r="F69" t="s">
        <v>48</v>
      </c>
      <c r="G69" t="s">
        <v>28</v>
      </c>
      <c r="H69" t="s">
        <v>322</v>
      </c>
      <c r="I69" t="s">
        <v>29</v>
      </c>
    </row>
    <row r="70" spans="1:9" ht="11.25" customHeight="1">
      <c r="A70" t="s">
        <v>22</v>
      </c>
      <c r="B70" t="s">
        <v>23</v>
      </c>
      <c r="C70" t="s">
        <v>323</v>
      </c>
      <c r="D70" t="s">
        <v>324</v>
      </c>
      <c r="E70" t="s">
        <v>325</v>
      </c>
      <c r="F70" t="s">
        <v>175</v>
      </c>
      <c r="G70" t="s">
        <v>326</v>
      </c>
      <c r="H70" t="s">
        <v>28</v>
      </c>
      <c r="I70" t="s">
        <v>29</v>
      </c>
    </row>
    <row r="71" spans="1:9" ht="11.25" customHeight="1">
      <c r="A71" t="s">
        <v>22</v>
      </c>
      <c r="B71" t="s">
        <v>23</v>
      </c>
      <c r="C71" t="s">
        <v>327</v>
      </c>
      <c r="D71" t="s">
        <v>328</v>
      </c>
      <c r="E71" t="s">
        <v>329</v>
      </c>
      <c r="F71" t="s">
        <v>330</v>
      </c>
      <c r="G71" t="s">
        <v>331</v>
      </c>
      <c r="H71" t="s">
        <v>28</v>
      </c>
      <c r="I71" t="s">
        <v>29</v>
      </c>
    </row>
    <row r="72" spans="1:9" ht="11.25" customHeight="1">
      <c r="A72" t="s">
        <v>22</v>
      </c>
      <c r="B72" t="s">
        <v>23</v>
      </c>
      <c r="C72" t="s">
        <v>332</v>
      </c>
      <c r="D72" t="s">
        <v>328</v>
      </c>
      <c r="E72" t="s">
        <v>329</v>
      </c>
      <c r="F72" t="s">
        <v>60</v>
      </c>
      <c r="G72" t="s">
        <v>28</v>
      </c>
      <c r="H72" t="s">
        <v>28</v>
      </c>
      <c r="I72" t="s">
        <v>29</v>
      </c>
    </row>
    <row r="73" spans="1:9" ht="11.25" customHeight="1">
      <c r="A73" t="s">
        <v>22</v>
      </c>
      <c r="B73" t="s">
        <v>23</v>
      </c>
      <c r="C73" t="s">
        <v>333</v>
      </c>
      <c r="D73" t="s">
        <v>334</v>
      </c>
      <c r="E73" t="s">
        <v>146</v>
      </c>
      <c r="F73" t="s">
        <v>335</v>
      </c>
      <c r="G73" t="s">
        <v>28</v>
      </c>
      <c r="H73" t="s">
        <v>28</v>
      </c>
      <c r="I73" t="s">
        <v>29</v>
      </c>
    </row>
    <row r="74" spans="1:9" ht="11.25" customHeight="1">
      <c r="A74" t="s">
        <v>22</v>
      </c>
      <c r="B74" t="s">
        <v>23</v>
      </c>
      <c r="C74" t="s">
        <v>336</v>
      </c>
      <c r="D74" t="s">
        <v>337</v>
      </c>
      <c r="E74" t="s">
        <v>338</v>
      </c>
      <c r="F74" t="s">
        <v>339</v>
      </c>
      <c r="G74" t="s">
        <v>340</v>
      </c>
      <c r="H74" t="s">
        <v>28</v>
      </c>
      <c r="I74" t="s">
        <v>29</v>
      </c>
    </row>
    <row r="75" spans="1:9" ht="11.25" customHeight="1">
      <c r="A75" t="s">
        <v>22</v>
      </c>
      <c r="B75" t="s">
        <v>23</v>
      </c>
      <c r="C75" t="s">
        <v>341</v>
      </c>
      <c r="D75" t="s">
        <v>342</v>
      </c>
      <c r="E75" t="s">
        <v>343</v>
      </c>
      <c r="F75" t="s">
        <v>344</v>
      </c>
      <c r="G75" t="s">
        <v>28</v>
      </c>
      <c r="H75" t="s">
        <v>28</v>
      </c>
      <c r="I75" t="s">
        <v>29</v>
      </c>
    </row>
    <row r="76" spans="1:9" ht="11.25" customHeight="1">
      <c r="A76" t="s">
        <v>22</v>
      </c>
      <c r="B76" t="s">
        <v>23</v>
      </c>
      <c r="C76" t="s">
        <v>345</v>
      </c>
      <c r="D76" t="s">
        <v>346</v>
      </c>
      <c r="E76" t="s">
        <v>347</v>
      </c>
      <c r="F76" t="s">
        <v>348</v>
      </c>
      <c r="G76" t="s">
        <v>349</v>
      </c>
      <c r="H76" t="s">
        <v>28</v>
      </c>
      <c r="I76" t="s">
        <v>29</v>
      </c>
    </row>
    <row r="77" spans="1:9" ht="11.25" customHeight="1">
      <c r="A77" t="s">
        <v>22</v>
      </c>
      <c r="B77" t="s">
        <v>23</v>
      </c>
      <c r="C77" t="s">
        <v>350</v>
      </c>
      <c r="D77" t="s">
        <v>351</v>
      </c>
      <c r="E77" t="s">
        <v>352</v>
      </c>
      <c r="F77" t="s">
        <v>48</v>
      </c>
      <c r="G77" t="s">
        <v>28</v>
      </c>
      <c r="H77" t="s">
        <v>181</v>
      </c>
      <c r="I77" t="s">
        <v>29</v>
      </c>
    </row>
    <row r="78" spans="1:9" ht="11.25" customHeight="1">
      <c r="A78" t="s">
        <v>22</v>
      </c>
      <c r="B78" t="s">
        <v>23</v>
      </c>
      <c r="C78" t="s">
        <v>353</v>
      </c>
      <c r="D78" t="s">
        <v>354</v>
      </c>
      <c r="E78" t="s">
        <v>355</v>
      </c>
      <c r="F78" t="s">
        <v>356</v>
      </c>
      <c r="G78" t="s">
        <v>357</v>
      </c>
      <c r="H78" t="s">
        <v>28</v>
      </c>
      <c r="I78" t="s">
        <v>29</v>
      </c>
    </row>
    <row r="79" spans="1:9" ht="11.25" customHeight="1">
      <c r="A79" t="s">
        <v>22</v>
      </c>
      <c r="B79" t="s">
        <v>23</v>
      </c>
      <c r="C79" t="s">
        <v>358</v>
      </c>
      <c r="D79" t="s">
        <v>359</v>
      </c>
      <c r="E79" t="s">
        <v>360</v>
      </c>
      <c r="F79" t="s">
        <v>228</v>
      </c>
      <c r="G79" t="s">
        <v>93</v>
      </c>
      <c r="H79" t="s">
        <v>28</v>
      </c>
      <c r="I79" t="s">
        <v>29</v>
      </c>
    </row>
    <row r="80" spans="1:9" ht="11.25" customHeight="1">
      <c r="A80" t="s">
        <v>22</v>
      </c>
      <c r="B80" t="s">
        <v>23</v>
      </c>
      <c r="C80" t="s">
        <v>361</v>
      </c>
      <c r="D80" t="s">
        <v>362</v>
      </c>
      <c r="E80" t="s">
        <v>363</v>
      </c>
      <c r="F80" t="s">
        <v>228</v>
      </c>
      <c r="G80" t="s">
        <v>364</v>
      </c>
      <c r="H80" t="s">
        <v>365</v>
      </c>
      <c r="I80" t="s">
        <v>29</v>
      </c>
    </row>
    <row r="81" spans="1:9" ht="11.25" customHeight="1">
      <c r="A81" t="s">
        <v>22</v>
      </c>
      <c r="B81" t="s">
        <v>23</v>
      </c>
      <c r="C81" t="s">
        <v>366</v>
      </c>
      <c r="D81" t="s">
        <v>367</v>
      </c>
      <c r="E81" t="s">
        <v>368</v>
      </c>
      <c r="F81" t="s">
        <v>175</v>
      </c>
      <c r="G81" t="s">
        <v>369</v>
      </c>
      <c r="H81" t="s">
        <v>370</v>
      </c>
      <c r="I81" t="s">
        <v>29</v>
      </c>
    </row>
    <row r="82" spans="1:9" ht="11.25" customHeight="1">
      <c r="A82" t="s">
        <v>22</v>
      </c>
      <c r="B82" t="s">
        <v>23</v>
      </c>
      <c r="C82" t="s">
        <v>371</v>
      </c>
      <c r="D82" t="s">
        <v>372</v>
      </c>
      <c r="E82" t="s">
        <v>373</v>
      </c>
      <c r="F82" t="s">
        <v>374</v>
      </c>
      <c r="G82" t="s">
        <v>28</v>
      </c>
      <c r="H82" t="s">
        <v>28</v>
      </c>
      <c r="I82" t="s">
        <v>29</v>
      </c>
    </row>
    <row r="83" spans="1:9" ht="11.25" customHeight="1">
      <c r="A83" t="s">
        <v>22</v>
      </c>
      <c r="B83" t="s">
        <v>23</v>
      </c>
      <c r="C83" t="s">
        <v>375</v>
      </c>
      <c r="D83" t="s">
        <v>376</v>
      </c>
      <c r="E83" t="s">
        <v>377</v>
      </c>
      <c r="F83" t="s">
        <v>60</v>
      </c>
      <c r="G83" t="s">
        <v>378</v>
      </c>
      <c r="H83" t="s">
        <v>28</v>
      </c>
      <c r="I83" t="s">
        <v>29</v>
      </c>
    </row>
    <row r="84" spans="1:9" ht="11.25" customHeight="1">
      <c r="A84" t="s">
        <v>22</v>
      </c>
      <c r="B84" t="s">
        <v>23</v>
      </c>
      <c r="C84" t="s">
        <v>379</v>
      </c>
      <c r="D84" t="s">
        <v>380</v>
      </c>
      <c r="E84" t="s">
        <v>381</v>
      </c>
      <c r="F84" t="s">
        <v>48</v>
      </c>
      <c r="G84" t="s">
        <v>28</v>
      </c>
      <c r="H84" t="s">
        <v>28</v>
      </c>
      <c r="I84" t="s">
        <v>29</v>
      </c>
    </row>
    <row r="85" spans="1:9" ht="11.25" customHeight="1">
      <c r="A85" t="s">
        <v>22</v>
      </c>
      <c r="B85" t="s">
        <v>23</v>
      </c>
      <c r="C85" t="s">
        <v>382</v>
      </c>
      <c r="D85" t="s">
        <v>383</v>
      </c>
      <c r="E85" t="s">
        <v>384</v>
      </c>
      <c r="F85" t="s">
        <v>48</v>
      </c>
      <c r="G85" t="s">
        <v>385</v>
      </c>
      <c r="H85" t="s">
        <v>386</v>
      </c>
      <c r="I85" t="s">
        <v>29</v>
      </c>
    </row>
    <row r="86" spans="1:9" ht="11.25" customHeight="1">
      <c r="A86" t="s">
        <v>22</v>
      </c>
      <c r="B86" t="s">
        <v>23</v>
      </c>
      <c r="C86" t="s">
        <v>387</v>
      </c>
      <c r="D86" t="s">
        <v>383</v>
      </c>
      <c r="E86" t="s">
        <v>388</v>
      </c>
      <c r="F86" t="s">
        <v>228</v>
      </c>
      <c r="G86" t="s">
        <v>389</v>
      </c>
      <c r="H86" t="s">
        <v>28</v>
      </c>
      <c r="I86" t="s">
        <v>29</v>
      </c>
    </row>
    <row r="87" spans="1:9" ht="11.25" customHeight="1">
      <c r="A87" t="s">
        <v>22</v>
      </c>
      <c r="B87" t="s">
        <v>23</v>
      </c>
      <c r="C87" t="s">
        <v>390</v>
      </c>
      <c r="D87" t="s">
        <v>391</v>
      </c>
      <c r="E87" t="s">
        <v>392</v>
      </c>
      <c r="F87" t="s">
        <v>48</v>
      </c>
      <c r="G87" t="s">
        <v>393</v>
      </c>
      <c r="H87" t="s">
        <v>394</v>
      </c>
      <c r="I87" t="s">
        <v>29</v>
      </c>
    </row>
    <row r="88" spans="1:9" ht="11.25" customHeight="1">
      <c r="A88" t="s">
        <v>22</v>
      </c>
      <c r="B88" t="s">
        <v>23</v>
      </c>
      <c r="C88" t="s">
        <v>395</v>
      </c>
      <c r="D88" t="s">
        <v>396</v>
      </c>
      <c r="E88" t="s">
        <v>397</v>
      </c>
      <c r="F88" t="s">
        <v>398</v>
      </c>
      <c r="G88" t="s">
        <v>28</v>
      </c>
      <c r="H88" t="s">
        <v>28</v>
      </c>
      <c r="I88" t="s">
        <v>29</v>
      </c>
    </row>
    <row r="89" spans="1:9" ht="11.25" customHeight="1">
      <c r="A89" t="s">
        <v>22</v>
      </c>
      <c r="B89" t="s">
        <v>23</v>
      </c>
      <c r="C89" t="s">
        <v>399</v>
      </c>
      <c r="D89" t="s">
        <v>400</v>
      </c>
      <c r="E89" t="s">
        <v>401</v>
      </c>
      <c r="F89" t="s">
        <v>402</v>
      </c>
      <c r="G89" t="s">
        <v>403</v>
      </c>
      <c r="H89" t="s">
        <v>404</v>
      </c>
      <c r="I89" t="s">
        <v>29</v>
      </c>
    </row>
    <row r="90" spans="1:9" ht="11.25" customHeight="1">
      <c r="A90" t="s">
        <v>22</v>
      </c>
      <c r="B90" t="s">
        <v>23</v>
      </c>
      <c r="C90" t="s">
        <v>405</v>
      </c>
      <c r="D90" t="s">
        <v>406</v>
      </c>
      <c r="E90" t="s">
        <v>407</v>
      </c>
      <c r="F90" t="s">
        <v>48</v>
      </c>
      <c r="G90" t="s">
        <v>408</v>
      </c>
      <c r="H90" t="s">
        <v>28</v>
      </c>
      <c r="I90" t="s">
        <v>29</v>
      </c>
    </row>
    <row r="91" spans="1:9" ht="11.25" customHeight="1">
      <c r="A91" t="s">
        <v>22</v>
      </c>
      <c r="B91" t="s">
        <v>23</v>
      </c>
      <c r="C91" t="s">
        <v>409</v>
      </c>
      <c r="D91" t="s">
        <v>410</v>
      </c>
      <c r="E91" t="s">
        <v>411</v>
      </c>
      <c r="F91" t="s">
        <v>48</v>
      </c>
      <c r="G91" t="s">
        <v>412</v>
      </c>
      <c r="H91" t="s">
        <v>370</v>
      </c>
      <c r="I91" t="s">
        <v>29</v>
      </c>
    </row>
    <row r="92" spans="1:9" ht="11.25" customHeight="1">
      <c r="A92" t="s">
        <v>22</v>
      </c>
      <c r="B92" t="s">
        <v>23</v>
      </c>
      <c r="C92" t="s">
        <v>413</v>
      </c>
      <c r="D92" t="s">
        <v>414</v>
      </c>
      <c r="E92" t="s">
        <v>415</v>
      </c>
      <c r="F92" t="s">
        <v>416</v>
      </c>
      <c r="G92" t="s">
        <v>28</v>
      </c>
      <c r="H92" t="s">
        <v>28</v>
      </c>
      <c r="I92" t="s">
        <v>29</v>
      </c>
    </row>
    <row r="93" spans="1:9" ht="11.25" customHeight="1">
      <c r="A93" t="s">
        <v>22</v>
      </c>
      <c r="B93" t="s">
        <v>23</v>
      </c>
      <c r="C93" t="s">
        <v>417</v>
      </c>
      <c r="D93" t="s">
        <v>418</v>
      </c>
      <c r="E93" t="s">
        <v>419</v>
      </c>
      <c r="F93" t="s">
        <v>416</v>
      </c>
      <c r="G93" t="s">
        <v>28</v>
      </c>
      <c r="H93" t="s">
        <v>28</v>
      </c>
      <c r="I93" t="s">
        <v>29</v>
      </c>
    </row>
    <row r="94" spans="1:9" ht="11.25" customHeight="1">
      <c r="A94" t="s">
        <v>22</v>
      </c>
      <c r="B94" t="s">
        <v>23</v>
      </c>
      <c r="C94" t="s">
        <v>420</v>
      </c>
      <c r="D94" t="s">
        <v>421</v>
      </c>
      <c r="E94" t="s">
        <v>422</v>
      </c>
      <c r="F94" t="s">
        <v>48</v>
      </c>
      <c r="G94" t="s">
        <v>423</v>
      </c>
      <c r="H94" t="s">
        <v>154</v>
      </c>
      <c r="I94" t="s">
        <v>29</v>
      </c>
    </row>
    <row r="95" spans="1:9" ht="11.25" customHeight="1">
      <c r="A95" t="s">
        <v>22</v>
      </c>
      <c r="B95" t="s">
        <v>23</v>
      </c>
      <c r="C95" t="s">
        <v>424</v>
      </c>
      <c r="D95" t="s">
        <v>425</v>
      </c>
      <c r="E95" t="s">
        <v>426</v>
      </c>
      <c r="F95" t="s">
        <v>48</v>
      </c>
      <c r="G95" t="s">
        <v>427</v>
      </c>
      <c r="H95" t="s">
        <v>428</v>
      </c>
      <c r="I95" t="s">
        <v>29</v>
      </c>
    </row>
    <row r="96" spans="1:9" ht="11.25" customHeight="1">
      <c r="A96" t="s">
        <v>22</v>
      </c>
      <c r="B96" t="s">
        <v>23</v>
      </c>
      <c r="C96" t="s">
        <v>429</v>
      </c>
      <c r="D96" t="s">
        <v>430</v>
      </c>
      <c r="E96" t="s">
        <v>431</v>
      </c>
      <c r="F96" t="s">
        <v>228</v>
      </c>
      <c r="G96" t="s">
        <v>432</v>
      </c>
      <c r="H96" t="s">
        <v>28</v>
      </c>
      <c r="I96" t="s">
        <v>29</v>
      </c>
    </row>
    <row r="97" spans="1:9" ht="11.25" customHeight="1">
      <c r="A97" t="s">
        <v>22</v>
      </c>
      <c r="B97" t="s">
        <v>23</v>
      </c>
      <c r="C97" t="s">
        <v>433</v>
      </c>
      <c r="D97" t="s">
        <v>434</v>
      </c>
      <c r="E97" t="s">
        <v>435</v>
      </c>
      <c r="F97" t="s">
        <v>228</v>
      </c>
      <c r="G97" t="s">
        <v>436</v>
      </c>
      <c r="H97" t="s">
        <v>28</v>
      </c>
      <c r="I97" t="s">
        <v>29</v>
      </c>
    </row>
    <row r="98" spans="1:9" ht="11.25" customHeight="1">
      <c r="A98" t="s">
        <v>22</v>
      </c>
      <c r="B98" t="s">
        <v>23</v>
      </c>
      <c r="C98" t="s">
        <v>437</v>
      </c>
      <c r="D98" t="s">
        <v>438</v>
      </c>
      <c r="E98" t="s">
        <v>439</v>
      </c>
      <c r="F98" t="s">
        <v>48</v>
      </c>
      <c r="G98" t="s">
        <v>440</v>
      </c>
      <c r="H98" t="s">
        <v>28</v>
      </c>
      <c r="I98" t="s">
        <v>29</v>
      </c>
    </row>
    <row r="99" spans="1:9" ht="11.25" customHeight="1">
      <c r="A99" t="s">
        <v>22</v>
      </c>
      <c r="B99" t="s">
        <v>23</v>
      </c>
      <c r="C99" t="s">
        <v>441</v>
      </c>
      <c r="D99" t="s">
        <v>442</v>
      </c>
      <c r="E99" t="s">
        <v>443</v>
      </c>
      <c r="F99" t="s">
        <v>48</v>
      </c>
      <c r="G99" t="s">
        <v>444</v>
      </c>
      <c r="H99" t="s">
        <v>318</v>
      </c>
      <c r="I99" t="s">
        <v>29</v>
      </c>
    </row>
    <row r="100" spans="1:9" ht="11.25" customHeight="1">
      <c r="A100" t="s">
        <v>22</v>
      </c>
      <c r="B100" t="s">
        <v>23</v>
      </c>
      <c r="C100" t="s">
        <v>445</v>
      </c>
      <c r="D100" t="s">
        <v>446</v>
      </c>
      <c r="E100" t="s">
        <v>447</v>
      </c>
      <c r="F100" t="s">
        <v>448</v>
      </c>
      <c r="G100" t="s">
        <v>449</v>
      </c>
      <c r="H100" t="s">
        <v>28</v>
      </c>
      <c r="I100" t="s">
        <v>29</v>
      </c>
    </row>
    <row r="101" spans="1:9" ht="11.25" customHeight="1">
      <c r="A101" t="s">
        <v>22</v>
      </c>
      <c r="B101" t="s">
        <v>23</v>
      </c>
      <c r="C101" t="s">
        <v>450</v>
      </c>
      <c r="D101" t="s">
        <v>451</v>
      </c>
      <c r="E101" t="s">
        <v>452</v>
      </c>
      <c r="F101" t="s">
        <v>175</v>
      </c>
      <c r="G101" t="s">
        <v>453</v>
      </c>
      <c r="H101" t="s">
        <v>454</v>
      </c>
      <c r="I101" t="s">
        <v>29</v>
      </c>
    </row>
    <row r="102" spans="1:9" ht="11.25" customHeight="1">
      <c r="A102" t="s">
        <v>22</v>
      </c>
      <c r="B102" t="s">
        <v>23</v>
      </c>
      <c r="C102" t="s">
        <v>455</v>
      </c>
      <c r="D102" t="s">
        <v>456</v>
      </c>
      <c r="E102" t="s">
        <v>457</v>
      </c>
      <c r="F102" t="s">
        <v>48</v>
      </c>
      <c r="G102" t="s">
        <v>458</v>
      </c>
      <c r="H102" t="s">
        <v>28</v>
      </c>
      <c r="I102" t="s">
        <v>29</v>
      </c>
    </row>
    <row r="103" spans="1:9" ht="11.25" customHeight="1">
      <c r="A103" t="s">
        <v>22</v>
      </c>
      <c r="B103" t="s">
        <v>23</v>
      </c>
      <c r="C103" t="s">
        <v>459</v>
      </c>
      <c r="D103" t="s">
        <v>460</v>
      </c>
      <c r="E103" t="s">
        <v>461</v>
      </c>
      <c r="F103" t="s">
        <v>48</v>
      </c>
      <c r="G103" t="s">
        <v>462</v>
      </c>
      <c r="H103" t="s">
        <v>28</v>
      </c>
      <c r="I103" t="s">
        <v>29</v>
      </c>
    </row>
    <row r="104" spans="1:9" ht="11.25" customHeight="1">
      <c r="A104" t="s">
        <v>22</v>
      </c>
      <c r="B104" t="s">
        <v>23</v>
      </c>
      <c r="C104" t="s">
        <v>463</v>
      </c>
      <c r="D104" t="s">
        <v>464</v>
      </c>
      <c r="E104" t="s">
        <v>465</v>
      </c>
      <c r="F104" t="s">
        <v>356</v>
      </c>
      <c r="G104" t="s">
        <v>466</v>
      </c>
      <c r="H104" t="s">
        <v>467</v>
      </c>
      <c r="I104" t="s">
        <v>29</v>
      </c>
    </row>
    <row r="105" spans="1:9" ht="11.25" customHeight="1">
      <c r="A105" t="s">
        <v>22</v>
      </c>
      <c r="B105" t="s">
        <v>23</v>
      </c>
      <c r="C105" t="s">
        <v>468</v>
      </c>
      <c r="D105" t="s">
        <v>469</v>
      </c>
      <c r="E105" t="s">
        <v>470</v>
      </c>
      <c r="F105" t="s">
        <v>471</v>
      </c>
      <c r="G105" t="s">
        <v>472</v>
      </c>
      <c r="H105" t="s">
        <v>28</v>
      </c>
      <c r="I105" t="s">
        <v>29</v>
      </c>
    </row>
    <row r="106" spans="1:9" ht="11.25" customHeight="1">
      <c r="A106" t="s">
        <v>22</v>
      </c>
      <c r="B106" t="s">
        <v>23</v>
      </c>
      <c r="C106" t="s">
        <v>473</v>
      </c>
      <c r="D106" t="s">
        <v>474</v>
      </c>
      <c r="E106" t="s">
        <v>475</v>
      </c>
      <c r="F106" t="s">
        <v>228</v>
      </c>
      <c r="G106" t="s">
        <v>476</v>
      </c>
      <c r="H106" t="s">
        <v>477</v>
      </c>
      <c r="I106" t="s">
        <v>29</v>
      </c>
    </row>
    <row r="107" spans="1:9" ht="11.25" customHeight="1">
      <c r="A107" t="s">
        <v>22</v>
      </c>
      <c r="B107" t="s">
        <v>23</v>
      </c>
      <c r="C107" t="s">
        <v>478</v>
      </c>
      <c r="D107" t="s">
        <v>479</v>
      </c>
      <c r="E107" t="s">
        <v>480</v>
      </c>
      <c r="F107" t="s">
        <v>48</v>
      </c>
      <c r="G107" t="s">
        <v>481</v>
      </c>
      <c r="H107" t="s">
        <v>28</v>
      </c>
      <c r="I107" t="s">
        <v>29</v>
      </c>
    </row>
    <row r="108" spans="1:9" ht="11.25" customHeight="1">
      <c r="A108" t="s">
        <v>22</v>
      </c>
      <c r="B108" t="s">
        <v>23</v>
      </c>
      <c r="C108" t="s">
        <v>482</v>
      </c>
      <c r="D108" t="s">
        <v>483</v>
      </c>
      <c r="E108" t="s">
        <v>484</v>
      </c>
      <c r="F108" t="s">
        <v>175</v>
      </c>
      <c r="G108" t="s">
        <v>485</v>
      </c>
      <c r="H108" t="s">
        <v>486</v>
      </c>
      <c r="I108" t="s">
        <v>29</v>
      </c>
    </row>
    <row r="109" spans="1:9" ht="11.25" customHeight="1">
      <c r="A109" t="s">
        <v>22</v>
      </c>
      <c r="B109" t="s">
        <v>23</v>
      </c>
      <c r="C109" t="s">
        <v>487</v>
      </c>
      <c r="D109" t="s">
        <v>488</v>
      </c>
      <c r="E109" t="s">
        <v>489</v>
      </c>
      <c r="F109" t="s">
        <v>490</v>
      </c>
      <c r="G109" t="s">
        <v>28</v>
      </c>
      <c r="H109" t="s">
        <v>28</v>
      </c>
      <c r="I109" t="s">
        <v>29</v>
      </c>
    </row>
    <row r="110" spans="1:9" ht="11.25" customHeight="1">
      <c r="A110" t="s">
        <v>22</v>
      </c>
      <c r="B110" t="s">
        <v>23</v>
      </c>
      <c r="C110" t="s">
        <v>491</v>
      </c>
      <c r="D110" t="s">
        <v>492</v>
      </c>
      <c r="E110" t="s">
        <v>493</v>
      </c>
      <c r="F110" t="s">
        <v>48</v>
      </c>
      <c r="G110" t="s">
        <v>494</v>
      </c>
      <c r="H110" t="s">
        <v>28</v>
      </c>
      <c r="I110" t="s">
        <v>29</v>
      </c>
    </row>
    <row r="111" spans="1:9" ht="11.25" customHeight="1">
      <c r="A111" t="s">
        <v>22</v>
      </c>
      <c r="B111" t="s">
        <v>23</v>
      </c>
      <c r="C111" t="s">
        <v>495</v>
      </c>
      <c r="D111" t="s">
        <v>496</v>
      </c>
      <c r="E111" t="s">
        <v>497</v>
      </c>
      <c r="F111" t="s">
        <v>228</v>
      </c>
      <c r="G111" t="s">
        <v>498</v>
      </c>
      <c r="H111" t="s">
        <v>28</v>
      </c>
      <c r="I111" t="s">
        <v>29</v>
      </c>
    </row>
    <row r="112" spans="1:9" ht="11.25" customHeight="1">
      <c r="A112" t="s">
        <v>22</v>
      </c>
      <c r="B112" t="s">
        <v>23</v>
      </c>
      <c r="C112" t="s">
        <v>499</v>
      </c>
      <c r="D112" t="s">
        <v>500</v>
      </c>
      <c r="E112" t="s">
        <v>501</v>
      </c>
      <c r="F112" t="s">
        <v>175</v>
      </c>
      <c r="G112" t="s">
        <v>28</v>
      </c>
      <c r="H112" t="s">
        <v>502</v>
      </c>
      <c r="I112" t="s">
        <v>29</v>
      </c>
    </row>
    <row r="113" spans="1:9" ht="11.25" customHeight="1">
      <c r="A113" t="s">
        <v>22</v>
      </c>
      <c r="B113" t="s">
        <v>23</v>
      </c>
      <c r="C113" t="s">
        <v>503</v>
      </c>
      <c r="D113" t="s">
        <v>504</v>
      </c>
      <c r="E113" t="s">
        <v>505</v>
      </c>
      <c r="F113" t="s">
        <v>356</v>
      </c>
      <c r="G113" t="s">
        <v>506</v>
      </c>
      <c r="H113" t="s">
        <v>507</v>
      </c>
      <c r="I113" t="s">
        <v>29</v>
      </c>
    </row>
    <row r="114" spans="1:9" ht="11.25" customHeight="1">
      <c r="A114" t="s">
        <v>22</v>
      </c>
      <c r="B114" t="s">
        <v>23</v>
      </c>
      <c r="C114" t="s">
        <v>508</v>
      </c>
      <c r="D114" t="s">
        <v>509</v>
      </c>
      <c r="E114" t="s">
        <v>510</v>
      </c>
      <c r="F114" t="s">
        <v>48</v>
      </c>
      <c r="G114" t="s">
        <v>511</v>
      </c>
      <c r="H114" t="s">
        <v>28</v>
      </c>
      <c r="I114" t="s">
        <v>29</v>
      </c>
    </row>
    <row r="115" spans="1:9" ht="11.25" customHeight="1">
      <c r="A115" t="s">
        <v>22</v>
      </c>
      <c r="B115" t="s">
        <v>23</v>
      </c>
      <c r="C115" t="s">
        <v>512</v>
      </c>
      <c r="D115" t="s">
        <v>513</v>
      </c>
      <c r="E115" t="s">
        <v>514</v>
      </c>
      <c r="F115" t="s">
        <v>48</v>
      </c>
      <c r="G115" t="s">
        <v>515</v>
      </c>
      <c r="H115" t="s">
        <v>28</v>
      </c>
      <c r="I115" t="s">
        <v>29</v>
      </c>
    </row>
    <row r="116" spans="1:9" ht="11.25" customHeight="1">
      <c r="A116" t="s">
        <v>22</v>
      </c>
      <c r="B116" t="s">
        <v>23</v>
      </c>
      <c r="C116" t="s">
        <v>516</v>
      </c>
      <c r="D116" t="s">
        <v>517</v>
      </c>
      <c r="E116" t="s">
        <v>518</v>
      </c>
      <c r="F116" t="s">
        <v>175</v>
      </c>
      <c r="G116" t="s">
        <v>519</v>
      </c>
      <c r="H116" t="s">
        <v>28</v>
      </c>
      <c r="I116" t="s">
        <v>29</v>
      </c>
    </row>
    <row r="117" spans="1:9" ht="11.25" customHeight="1">
      <c r="A117" t="s">
        <v>22</v>
      </c>
      <c r="B117" t="s">
        <v>23</v>
      </c>
      <c r="C117" t="s">
        <v>520</v>
      </c>
      <c r="D117" t="s">
        <v>521</v>
      </c>
      <c r="E117" t="s">
        <v>522</v>
      </c>
      <c r="F117" t="s">
        <v>48</v>
      </c>
      <c r="G117" t="s">
        <v>28</v>
      </c>
      <c r="H117" t="s">
        <v>523</v>
      </c>
      <c r="I117" t="s">
        <v>29</v>
      </c>
    </row>
    <row r="118" spans="1:9" ht="11.25" customHeight="1">
      <c r="A118" t="s">
        <v>22</v>
      </c>
      <c r="B118" t="s">
        <v>23</v>
      </c>
      <c r="C118" t="s">
        <v>524</v>
      </c>
      <c r="D118" t="s">
        <v>525</v>
      </c>
      <c r="E118" t="s">
        <v>526</v>
      </c>
      <c r="F118" t="s">
        <v>527</v>
      </c>
      <c r="G118" t="s">
        <v>528</v>
      </c>
      <c r="H118" t="s">
        <v>28</v>
      </c>
      <c r="I118" t="s">
        <v>29</v>
      </c>
    </row>
    <row r="119" spans="1:9" ht="11.25" customHeight="1">
      <c r="A119" t="s">
        <v>22</v>
      </c>
      <c r="B119" t="s">
        <v>23</v>
      </c>
      <c r="C119" t="s">
        <v>529</v>
      </c>
      <c r="D119" t="s">
        <v>530</v>
      </c>
      <c r="E119" t="s">
        <v>531</v>
      </c>
      <c r="F119" t="s">
        <v>532</v>
      </c>
      <c r="G119" t="s">
        <v>533</v>
      </c>
      <c r="H119" t="s">
        <v>28</v>
      </c>
      <c r="I119" t="s">
        <v>29</v>
      </c>
    </row>
    <row r="120" spans="1:9" ht="11.25" customHeight="1">
      <c r="A120" t="s">
        <v>22</v>
      </c>
      <c r="B120" t="s">
        <v>23</v>
      </c>
      <c r="C120" t="s">
        <v>534</v>
      </c>
      <c r="D120" t="s">
        <v>535</v>
      </c>
      <c r="E120" t="s">
        <v>536</v>
      </c>
      <c r="F120" t="s">
        <v>228</v>
      </c>
      <c r="G120" t="s">
        <v>537</v>
      </c>
      <c r="H120" t="s">
        <v>28</v>
      </c>
      <c r="I120" t="s">
        <v>29</v>
      </c>
    </row>
    <row r="121" spans="1:9" ht="11.25" customHeight="1">
      <c r="A121" t="s">
        <v>22</v>
      </c>
      <c r="B121" t="s">
        <v>23</v>
      </c>
      <c r="C121" t="s">
        <v>538</v>
      </c>
      <c r="D121" t="s">
        <v>539</v>
      </c>
      <c r="E121" t="s">
        <v>540</v>
      </c>
      <c r="F121" t="s">
        <v>48</v>
      </c>
      <c r="G121" t="s">
        <v>541</v>
      </c>
      <c r="H121" t="s">
        <v>542</v>
      </c>
      <c r="I121" t="s">
        <v>29</v>
      </c>
    </row>
    <row r="122" spans="1:9" ht="11.25" customHeight="1">
      <c r="A122" t="s">
        <v>22</v>
      </c>
      <c r="B122" t="s">
        <v>23</v>
      </c>
      <c r="C122" t="s">
        <v>543</v>
      </c>
      <c r="D122" t="s">
        <v>544</v>
      </c>
      <c r="E122" t="s">
        <v>545</v>
      </c>
      <c r="F122" t="s">
        <v>546</v>
      </c>
      <c r="G122" t="s">
        <v>547</v>
      </c>
      <c r="H122" t="s">
        <v>28</v>
      </c>
      <c r="I122" t="s">
        <v>29</v>
      </c>
    </row>
    <row r="123" spans="1:9" ht="11.25" customHeight="1">
      <c r="A123" t="s">
        <v>22</v>
      </c>
      <c r="B123" t="s">
        <v>23</v>
      </c>
      <c r="C123" t="s">
        <v>548</v>
      </c>
      <c r="D123" t="s">
        <v>549</v>
      </c>
      <c r="E123" t="s">
        <v>550</v>
      </c>
      <c r="F123" t="s">
        <v>546</v>
      </c>
      <c r="G123" t="s">
        <v>551</v>
      </c>
      <c r="H123" t="s">
        <v>28</v>
      </c>
      <c r="I123" t="s">
        <v>29</v>
      </c>
    </row>
    <row r="124" spans="1:9" ht="11.25" customHeight="1">
      <c r="A124" t="s">
        <v>22</v>
      </c>
      <c r="B124" t="s">
        <v>23</v>
      </c>
      <c r="C124" t="s">
        <v>552</v>
      </c>
      <c r="D124" t="s">
        <v>553</v>
      </c>
      <c r="E124" t="s">
        <v>554</v>
      </c>
      <c r="F124" t="s">
        <v>48</v>
      </c>
      <c r="G124" t="s">
        <v>555</v>
      </c>
      <c r="H124" t="s">
        <v>28</v>
      </c>
      <c r="I124" t="s">
        <v>29</v>
      </c>
    </row>
    <row r="125" spans="1:9" ht="11.25" customHeight="1">
      <c r="A125" t="s">
        <v>22</v>
      </c>
      <c r="B125" t="s">
        <v>23</v>
      </c>
      <c r="C125" t="s">
        <v>556</v>
      </c>
      <c r="D125" t="s">
        <v>557</v>
      </c>
      <c r="E125" t="s">
        <v>558</v>
      </c>
      <c r="F125" t="s">
        <v>133</v>
      </c>
      <c r="G125" t="s">
        <v>559</v>
      </c>
      <c r="H125" t="s">
        <v>28</v>
      </c>
      <c r="I125" t="s">
        <v>29</v>
      </c>
    </row>
    <row r="126" spans="1:9" ht="11.25" customHeight="1">
      <c r="A126" t="s">
        <v>22</v>
      </c>
      <c r="B126" t="s">
        <v>23</v>
      </c>
      <c r="C126" t="s">
        <v>560</v>
      </c>
      <c r="D126" t="s">
        <v>561</v>
      </c>
      <c r="E126" t="s">
        <v>562</v>
      </c>
      <c r="F126" t="s">
        <v>563</v>
      </c>
      <c r="G126" t="s">
        <v>28</v>
      </c>
      <c r="H126" t="s">
        <v>28</v>
      </c>
      <c r="I126" t="s">
        <v>29</v>
      </c>
    </row>
    <row r="127" spans="1:9" ht="11.25" customHeight="1">
      <c r="A127" t="s">
        <v>22</v>
      </c>
      <c r="B127" t="s">
        <v>23</v>
      </c>
      <c r="C127" t="s">
        <v>564</v>
      </c>
      <c r="D127" t="s">
        <v>565</v>
      </c>
      <c r="E127" t="s">
        <v>566</v>
      </c>
      <c r="F127" t="s">
        <v>48</v>
      </c>
      <c r="G127" t="s">
        <v>567</v>
      </c>
      <c r="H127" t="s">
        <v>28</v>
      </c>
      <c r="I127" t="s">
        <v>29</v>
      </c>
    </row>
    <row r="128" spans="1:9" ht="11.25" customHeight="1">
      <c r="A128" t="s">
        <v>22</v>
      </c>
      <c r="B128" t="s">
        <v>23</v>
      </c>
      <c r="C128" t="s">
        <v>568</v>
      </c>
      <c r="D128" t="s">
        <v>569</v>
      </c>
      <c r="E128" t="s">
        <v>570</v>
      </c>
      <c r="F128" t="s">
        <v>48</v>
      </c>
      <c r="G128" t="s">
        <v>571</v>
      </c>
      <c r="H128" t="s">
        <v>572</v>
      </c>
      <c r="I128" t="s">
        <v>29</v>
      </c>
    </row>
    <row r="129" spans="1:9" ht="11.25" customHeight="1">
      <c r="A129" t="s">
        <v>22</v>
      </c>
      <c r="B129" t="s">
        <v>23</v>
      </c>
      <c r="C129" t="s">
        <v>573</v>
      </c>
      <c r="D129" t="s">
        <v>574</v>
      </c>
      <c r="E129" t="s">
        <v>37</v>
      </c>
      <c r="F129" t="s">
        <v>112</v>
      </c>
      <c r="G129" t="s">
        <v>575</v>
      </c>
      <c r="H129" t="s">
        <v>124</v>
      </c>
      <c r="I129" t="s">
        <v>29</v>
      </c>
    </row>
    <row r="130" spans="1:9" ht="11.25" customHeight="1">
      <c r="A130" t="s">
        <v>22</v>
      </c>
      <c r="B130" t="s">
        <v>23</v>
      </c>
      <c r="C130" t="s">
        <v>576</v>
      </c>
      <c r="D130" t="s">
        <v>577</v>
      </c>
      <c r="E130" t="s">
        <v>578</v>
      </c>
      <c r="F130" t="s">
        <v>75</v>
      </c>
      <c r="G130" t="s">
        <v>579</v>
      </c>
      <c r="H130" t="s">
        <v>28</v>
      </c>
      <c r="I130" t="s">
        <v>29</v>
      </c>
    </row>
    <row r="131" spans="1:9" ht="11.25" customHeight="1">
      <c r="A131" t="s">
        <v>22</v>
      </c>
      <c r="B131" t="s">
        <v>23</v>
      </c>
      <c r="C131" t="s">
        <v>580</v>
      </c>
      <c r="D131" t="s">
        <v>581</v>
      </c>
      <c r="E131" t="s">
        <v>582</v>
      </c>
      <c r="F131" t="s">
        <v>80</v>
      </c>
      <c r="G131" t="s">
        <v>583</v>
      </c>
      <c r="H131" t="s">
        <v>28</v>
      </c>
      <c r="I131" t="s">
        <v>29</v>
      </c>
    </row>
    <row r="132" spans="1:9" ht="11.25" customHeight="1">
      <c r="A132" t="s">
        <v>22</v>
      </c>
      <c r="B132" t="s">
        <v>23</v>
      </c>
      <c r="C132" t="s">
        <v>584</v>
      </c>
      <c r="D132" t="s">
        <v>585</v>
      </c>
      <c r="E132" t="s">
        <v>237</v>
      </c>
      <c r="F132" t="s">
        <v>586</v>
      </c>
      <c r="G132" t="s">
        <v>28</v>
      </c>
      <c r="H132" t="s">
        <v>28</v>
      </c>
      <c r="I132" t="s">
        <v>29</v>
      </c>
    </row>
    <row r="133" spans="1:9" ht="11.25" customHeight="1">
      <c r="A133" t="s">
        <v>22</v>
      </c>
      <c r="B133" t="s">
        <v>23</v>
      </c>
      <c r="C133" t="s">
        <v>587</v>
      </c>
      <c r="D133" t="s">
        <v>588</v>
      </c>
      <c r="E133" t="s">
        <v>589</v>
      </c>
      <c r="F133" t="s">
        <v>590</v>
      </c>
      <c r="G133" t="s">
        <v>583</v>
      </c>
      <c r="H133" t="s">
        <v>28</v>
      </c>
      <c r="I133" t="s">
        <v>29</v>
      </c>
    </row>
    <row r="134" spans="1:9" ht="11.25" customHeight="1">
      <c r="A134" t="s">
        <v>22</v>
      </c>
      <c r="B134" t="s">
        <v>23</v>
      </c>
      <c r="C134" t="s">
        <v>591</v>
      </c>
      <c r="D134" t="s">
        <v>592</v>
      </c>
      <c r="E134" t="s">
        <v>593</v>
      </c>
      <c r="F134" t="s">
        <v>594</v>
      </c>
      <c r="G134" t="s">
        <v>28</v>
      </c>
      <c r="H134" t="s">
        <v>28</v>
      </c>
      <c r="I134" t="s">
        <v>29</v>
      </c>
    </row>
    <row r="135" spans="1:9" ht="11.25" customHeight="1">
      <c r="A135" t="s">
        <v>22</v>
      </c>
      <c r="B135" t="s">
        <v>23</v>
      </c>
      <c r="C135" t="s">
        <v>595</v>
      </c>
      <c r="D135" t="s">
        <v>596</v>
      </c>
      <c r="E135" t="s">
        <v>597</v>
      </c>
      <c r="F135" t="s">
        <v>598</v>
      </c>
      <c r="G135" t="s">
        <v>28</v>
      </c>
      <c r="H135" t="s">
        <v>318</v>
      </c>
      <c r="I135" t="s">
        <v>29</v>
      </c>
    </row>
    <row r="136" spans="1:9" ht="11.25" customHeight="1">
      <c r="A136" t="s">
        <v>22</v>
      </c>
      <c r="B136" t="s">
        <v>23</v>
      </c>
      <c r="C136" t="s">
        <v>599</v>
      </c>
      <c r="D136" t="s">
        <v>600</v>
      </c>
      <c r="E136" t="s">
        <v>37</v>
      </c>
      <c r="F136" t="s">
        <v>601</v>
      </c>
      <c r="G136" t="s">
        <v>39</v>
      </c>
      <c r="H136" t="s">
        <v>602</v>
      </c>
      <c r="I136" t="s">
        <v>29</v>
      </c>
    </row>
    <row r="137" spans="1:9" ht="11.25" customHeight="1">
      <c r="A137" t="s">
        <v>22</v>
      </c>
      <c r="B137" t="s">
        <v>23</v>
      </c>
      <c r="C137" t="s">
        <v>603</v>
      </c>
      <c r="D137" t="s">
        <v>604</v>
      </c>
      <c r="E137" t="s">
        <v>605</v>
      </c>
      <c r="F137" t="s">
        <v>152</v>
      </c>
      <c r="G137" t="s">
        <v>606</v>
      </c>
      <c r="H137" t="s">
        <v>28</v>
      </c>
      <c r="I137" t="s">
        <v>29</v>
      </c>
    </row>
    <row r="138" spans="1:9" ht="11.25" customHeight="1">
      <c r="A138" t="s">
        <v>22</v>
      </c>
      <c r="B138" t="s">
        <v>23</v>
      </c>
      <c r="C138" t="s">
        <v>607</v>
      </c>
      <c r="D138" t="s">
        <v>608</v>
      </c>
      <c r="E138" t="s">
        <v>609</v>
      </c>
      <c r="F138" t="s">
        <v>594</v>
      </c>
      <c r="G138" t="s">
        <v>28</v>
      </c>
      <c r="H138" t="s">
        <v>28</v>
      </c>
      <c r="I138" t="s">
        <v>29</v>
      </c>
    </row>
    <row r="139" spans="1:9" ht="11.25" customHeight="1">
      <c r="A139" t="s">
        <v>22</v>
      </c>
      <c r="B139" t="s">
        <v>23</v>
      </c>
      <c r="C139" t="s">
        <v>610</v>
      </c>
      <c r="D139" t="s">
        <v>611</v>
      </c>
      <c r="E139" t="s">
        <v>612</v>
      </c>
      <c r="F139" t="s">
        <v>613</v>
      </c>
      <c r="G139" t="s">
        <v>135</v>
      </c>
      <c r="H139" t="s">
        <v>28</v>
      </c>
      <c r="I139" t="s">
        <v>29</v>
      </c>
    </row>
    <row r="140" spans="1:9" ht="11.25" customHeight="1">
      <c r="A140" t="s">
        <v>22</v>
      </c>
      <c r="B140" t="s">
        <v>23</v>
      </c>
      <c r="C140" t="s">
        <v>614</v>
      </c>
      <c r="D140" t="s">
        <v>615</v>
      </c>
      <c r="E140" t="s">
        <v>612</v>
      </c>
      <c r="F140" t="s">
        <v>616</v>
      </c>
      <c r="G140" t="s">
        <v>28</v>
      </c>
      <c r="H140" t="s">
        <v>28</v>
      </c>
      <c r="I140" t="s">
        <v>29</v>
      </c>
    </row>
  </sheetData>
  <sheetProtection insertRows="0" deleteColumns="0" deleteRows="0" sort="0" autoFilter="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topLeftCell="J11" workbookViewId="0"/>
  </sheetViews>
  <sheetFormatPr defaultRowHeight="12.75" customHeight="1"/>
  <cols>
    <col min="1" max="9" width="7.109375" hidden="1" customWidth="1"/>
    <col min="10" max="11" width="7.109375" customWidth="1"/>
    <col min="12" max="12" width="11.6640625" customWidth="1"/>
    <col min="13" max="13" width="32.88671875" customWidth="1"/>
    <col min="14" max="14" width="119.88671875" customWidth="1"/>
    <col min="15" max="15" width="19.6640625" customWidth="1"/>
    <col min="16" max="16" width="12.5546875" customWidth="1"/>
    <col min="17" max="17" width="7.88671875" hidden="1" customWidth="1"/>
  </cols>
  <sheetData>
    <row r="1" spans="1:17" ht="12.75" hidden="1" customHeight="1"/>
    <row r="2" spans="1:17" ht="12.75" hidden="1" customHeight="1"/>
    <row r="3" spans="1:17" ht="12.75" hidden="1" customHeight="1"/>
    <row r="4" spans="1:17" ht="12.75" hidden="1" customHeight="1"/>
    <row r="5" spans="1:17" ht="12.75" hidden="1" customHeight="1"/>
    <row r="6" spans="1:17" ht="12.75" hidden="1" customHeight="1"/>
    <row r="7" spans="1:17" ht="12.75" hidden="1" customHeight="1"/>
    <row r="8" spans="1:17" ht="12.75" hidden="1" customHeight="1"/>
    <row r="9" spans="1:17" ht="12.75" hidden="1" customHeight="1"/>
    <row r="10" spans="1:17" ht="12.75" hidden="1" customHeight="1"/>
    <row r="12" spans="1:17" ht="24.75" customHeight="1">
      <c r="L12" s="1" t="s">
        <v>617</v>
      </c>
      <c r="M12" s="2"/>
      <c r="N12" s="2"/>
      <c r="O12" s="2"/>
    </row>
    <row r="14" spans="1:17" ht="30.75" customHeight="1">
      <c r="A14" s="3"/>
      <c r="B14" s="3"/>
      <c r="C14" s="3"/>
      <c r="D14" s="3"/>
      <c r="E14" s="3"/>
      <c r="F14" s="3"/>
      <c r="G14" s="3"/>
      <c r="H14" s="3"/>
      <c r="I14" s="3"/>
      <c r="J14" s="3"/>
      <c r="K14" s="3"/>
      <c r="L14" s="4" t="s">
        <v>618</v>
      </c>
      <c r="M14" s="5" t="s">
        <v>619</v>
      </c>
      <c r="N14" s="6" t="s">
        <v>619</v>
      </c>
      <c r="O14" s="7" t="s">
        <v>620</v>
      </c>
      <c r="P14" s="8"/>
      <c r="Q14" s="9" t="b">
        <v>1</v>
      </c>
    </row>
    <row r="15" spans="1:17" ht="30.75" customHeight="1">
      <c r="A15" s="3"/>
      <c r="B15" s="3"/>
      <c r="C15" s="3"/>
      <c r="D15" s="3"/>
      <c r="E15" s="3"/>
      <c r="F15" s="3"/>
      <c r="G15" s="3"/>
      <c r="H15" s="3"/>
      <c r="I15" s="3"/>
      <c r="J15" s="3"/>
      <c r="K15" s="3"/>
      <c r="L15" s="7" t="s">
        <v>618</v>
      </c>
      <c r="M15" s="5" t="s">
        <v>621</v>
      </c>
      <c r="N15" s="6" t="s">
        <v>622</v>
      </c>
      <c r="O15" s="7" t="s">
        <v>620</v>
      </c>
      <c r="P15" s="8"/>
      <c r="Q15" s="9" t="b">
        <v>1</v>
      </c>
    </row>
    <row r="16" spans="1:17" ht="30.75" customHeight="1">
      <c r="A16" s="3"/>
      <c r="B16" s="3"/>
      <c r="C16" s="3"/>
      <c r="D16" s="3"/>
      <c r="E16" s="3"/>
      <c r="F16" s="3"/>
      <c r="G16" s="3"/>
      <c r="H16" s="3"/>
      <c r="I16" s="3"/>
      <c r="J16" s="3"/>
      <c r="K16" s="3"/>
      <c r="L16" s="7" t="s">
        <v>618</v>
      </c>
      <c r="M16" s="5" t="s">
        <v>623</v>
      </c>
      <c r="N16" s="10" t="str">
        <f>IF(god_first="план","Данные за плановый год в рамках договоров об осуществлении технологических присоединений энергопринимающих устройств потребителей","Данные за "&amp;god_first&amp;" год в рамках договоров об осуществлении технологических присоединений энергопринимающих устройств потребителей")</f>
        <v>Данные за 2021 год в рамках договоров об осуществлении технологических присоединений энергопринимающих устройств потребителей</v>
      </c>
      <c r="O16" s="7" t="s">
        <v>620</v>
      </c>
      <c r="P16" s="8"/>
      <c r="Q16" s="9" t="b">
        <v>1</v>
      </c>
    </row>
    <row r="17" spans="1:17" ht="30.75" customHeight="1">
      <c r="A17" s="3"/>
      <c r="B17" s="3"/>
      <c r="C17" s="3"/>
      <c r="D17" s="3"/>
      <c r="E17" s="3"/>
      <c r="F17" s="3"/>
      <c r="G17" s="3"/>
      <c r="H17" s="3"/>
      <c r="I17" s="3"/>
      <c r="J17" s="3"/>
      <c r="K17" s="3"/>
      <c r="L17" s="7" t="s">
        <v>618</v>
      </c>
      <c r="M17" s="5" t="s">
        <v>624</v>
      </c>
      <c r="N17" s="11" t="s">
        <v>625</v>
      </c>
      <c r="O17" s="7" t="s">
        <v>620</v>
      </c>
      <c r="P17" s="8"/>
      <c r="Q17" s="9" t="b">
        <v>1</v>
      </c>
    </row>
    <row r="18" spans="1:17" ht="30.75" customHeight="1">
      <c r="A18" s="3"/>
      <c r="B18" s="3"/>
      <c r="C18" s="3"/>
      <c r="D18" s="3"/>
      <c r="E18" s="3"/>
      <c r="F18" s="3"/>
      <c r="G18" s="3"/>
      <c r="H18" s="3"/>
      <c r="I18" s="3"/>
      <c r="J18" s="3"/>
      <c r="K18" s="3"/>
      <c r="L18" s="7" t="s">
        <v>618</v>
      </c>
      <c r="M18" s="5" t="s">
        <v>626</v>
      </c>
      <c r="N18" s="11" t="s">
        <v>627</v>
      </c>
      <c r="O18" s="7" t="s">
        <v>620</v>
      </c>
      <c r="P18" s="8"/>
      <c r="Q18" s="9" t="b">
        <v>1</v>
      </c>
    </row>
    <row r="19" spans="1:17" ht="30.75" customHeight="1">
      <c r="A19" s="3"/>
      <c r="B19" s="3"/>
      <c r="C19" s="3"/>
      <c r="D19" s="3"/>
      <c r="E19" s="3"/>
      <c r="F19" s="3"/>
      <c r="G19" s="3"/>
      <c r="H19" s="3"/>
      <c r="I19" s="3"/>
      <c r="J19" s="3"/>
      <c r="K19" s="3"/>
      <c r="L19" s="7" t="s">
        <v>618</v>
      </c>
      <c r="M19" s="5" t="s">
        <v>628</v>
      </c>
      <c r="N19" s="6" t="s">
        <v>628</v>
      </c>
      <c r="O19" s="7" t="s">
        <v>620</v>
      </c>
      <c r="P19" s="8"/>
      <c r="Q19" s="9" t="b">
        <v>1</v>
      </c>
    </row>
    <row r="20" spans="1:17" ht="30.75" customHeight="1">
      <c r="L20" s="7"/>
      <c r="M20" s="12" t="s">
        <v>629</v>
      </c>
      <c r="N20" s="13" t="s">
        <v>630</v>
      </c>
      <c r="O20" s="7"/>
    </row>
  </sheetData>
  <sheetProtection formatColumns="0" formatRows="0" insertRows="0" deleteColumns="0" deleteRows="0" sort="0" autoFilter="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tabSelected="1" topLeftCell="D4" workbookViewId="0">
      <selection activeCell="F7" sqref="F7"/>
    </sheetView>
  </sheetViews>
  <sheetFormatPr defaultRowHeight="11.25" customHeight="1"/>
  <cols>
    <col min="1" max="2" width="10.6640625" hidden="1" customWidth="1"/>
    <col min="3" max="3" width="3.6640625" hidden="1" customWidth="1"/>
    <col min="4" max="4" width="3.6640625" customWidth="1"/>
    <col min="5" max="5" width="33.44140625" customWidth="1"/>
    <col min="6" max="6" width="50.6640625" customWidth="1"/>
    <col min="7" max="7" width="8.33203125" customWidth="1"/>
  </cols>
  <sheetData>
    <row r="1" spans="1:7" ht="13.5" hidden="1" customHeight="1">
      <c r="A1" s="39"/>
      <c r="B1" s="40"/>
      <c r="E1" t="s">
        <v>631</v>
      </c>
      <c r="F1" t="b">
        <v>1</v>
      </c>
      <c r="G1" s="41"/>
    </row>
    <row r="2" spans="1:7" ht="12" hidden="1" customHeight="1">
      <c r="A2" s="39"/>
      <c r="B2" s="40"/>
      <c r="E2" t="s">
        <v>631</v>
      </c>
      <c r="G2" s="41"/>
    </row>
    <row r="3" spans="1:7" ht="11.25" hidden="1" customHeight="1"/>
    <row r="4" spans="1:7" ht="12.75" customHeight="1">
      <c r="D4" s="42"/>
      <c r="E4" s="43"/>
      <c r="F4" s="44" t="str">
        <f>version</f>
        <v>Версия отчёта: 1.0.3</v>
      </c>
    </row>
    <row r="5" spans="1:7" ht="27" customHeight="1">
      <c r="D5" s="45"/>
      <c r="E5" s="194" t="s">
        <v>632</v>
      </c>
      <c r="F5" s="195"/>
      <c r="G5" s="46"/>
    </row>
    <row r="6" spans="1:7" ht="26.25" customHeight="1">
      <c r="D6" s="42"/>
      <c r="E6" s="47"/>
      <c r="F6" s="48"/>
      <c r="G6" s="46"/>
    </row>
    <row r="7" spans="1:7" ht="26.25" customHeight="1">
      <c r="D7" s="45"/>
      <c r="E7" s="47" t="s">
        <v>633</v>
      </c>
      <c r="F7" s="49" t="s">
        <v>23</v>
      </c>
      <c r="G7" s="46"/>
    </row>
    <row r="8" spans="1:7" ht="3.75" customHeight="1">
      <c r="A8" s="50"/>
      <c r="D8" s="51"/>
      <c r="E8" s="47"/>
      <c r="F8" s="52"/>
      <c r="G8" s="46"/>
    </row>
    <row r="9" spans="1:7" ht="11.25" hidden="1" customHeight="1">
      <c r="A9" s="50"/>
      <c r="D9" s="51"/>
      <c r="E9" s="53" t="s">
        <v>634</v>
      </c>
      <c r="F9" s="49" t="s">
        <v>635</v>
      </c>
      <c r="G9" s="46"/>
    </row>
    <row r="10" spans="1:7" ht="11.25" hidden="1" customHeight="1">
      <c r="A10" s="50"/>
      <c r="D10" s="51"/>
      <c r="E10" s="54"/>
      <c r="G10" s="46"/>
    </row>
    <row r="11" spans="1:7" ht="26.25" customHeight="1">
      <c r="A11" s="55"/>
      <c r="B11" s="40"/>
      <c r="D11" s="56"/>
      <c r="E11" s="54" t="s">
        <v>636</v>
      </c>
      <c r="F11" s="155" t="s">
        <v>637</v>
      </c>
      <c r="G11" s="46"/>
    </row>
    <row r="12" spans="1:7" ht="26.25" customHeight="1">
      <c r="A12" s="55"/>
      <c r="B12" s="40"/>
      <c r="D12" s="56"/>
      <c r="E12" s="54" t="s">
        <v>638</v>
      </c>
      <c r="F12" s="155">
        <v>2021</v>
      </c>
      <c r="G12" s="46"/>
    </row>
    <row r="13" spans="1:7" ht="26.25" hidden="1" customHeight="1">
      <c r="A13" s="55"/>
      <c r="B13" s="40"/>
      <c r="D13" s="56"/>
      <c r="E13" s="54" t="s">
        <v>639</v>
      </c>
      <c r="F13" s="58"/>
      <c r="G13" s="59"/>
    </row>
    <row r="14" spans="1:7" ht="3.75" customHeight="1">
      <c r="A14" s="55"/>
      <c r="B14" s="40"/>
      <c r="D14" s="56"/>
      <c r="E14" s="54"/>
      <c r="F14" s="52"/>
      <c r="G14" s="59"/>
    </row>
    <row r="15" spans="1:7" ht="27.75" hidden="1" customHeight="1">
      <c r="A15" s="50"/>
      <c r="D15" s="51"/>
      <c r="E15" s="53" t="s">
        <v>640</v>
      </c>
      <c r="F15" s="60"/>
      <c r="G15" s="59"/>
    </row>
    <row r="16" spans="1:7" ht="26.25" hidden="1" customHeight="1">
      <c r="D16" s="45"/>
      <c r="E16" s="61"/>
      <c r="F16" s="51" t="s">
        <v>201</v>
      </c>
      <c r="G16" s="42"/>
    </row>
    <row r="17" spans="1:10" ht="3.75" customHeight="1">
      <c r="D17" s="45"/>
      <c r="E17" s="61"/>
      <c r="F17" s="51"/>
      <c r="G17" s="42"/>
    </row>
    <row r="18" spans="1:10" ht="27.75" customHeight="1">
      <c r="C18" s="62"/>
      <c r="D18" s="51"/>
      <c r="E18" s="61" t="s">
        <v>641</v>
      </c>
      <c r="F18" s="63" t="s">
        <v>202</v>
      </c>
      <c r="G18" s="64"/>
    </row>
    <row r="19" spans="1:10" ht="26.25" hidden="1" customHeight="1">
      <c r="C19" s="62"/>
      <c r="D19" s="65"/>
      <c r="E19" s="61" t="s">
        <v>642</v>
      </c>
      <c r="F19" s="66"/>
      <c r="G19" s="64"/>
      <c r="H19" s="67"/>
      <c r="J19" s="68"/>
    </row>
    <row r="20" spans="1:10" ht="26.25" customHeight="1">
      <c r="C20" s="62"/>
      <c r="D20" s="65"/>
      <c r="E20" s="61" t="s">
        <v>643</v>
      </c>
      <c r="F20" s="63" t="s">
        <v>203</v>
      </c>
      <c r="G20" s="196"/>
      <c r="H20" s="197"/>
      <c r="I20" s="197"/>
      <c r="J20" s="197"/>
    </row>
    <row r="21" spans="1:10" ht="27.75" customHeight="1">
      <c r="C21" s="62"/>
      <c r="D21" s="65"/>
      <c r="E21" s="61" t="s">
        <v>644</v>
      </c>
      <c r="F21" s="63" t="s">
        <v>194</v>
      </c>
      <c r="G21" s="64"/>
      <c r="H21" s="67"/>
      <c r="J21" s="68"/>
    </row>
    <row r="22" spans="1:10" ht="26.25" hidden="1" customHeight="1">
      <c r="C22" s="62"/>
      <c r="D22" s="65"/>
      <c r="E22" s="61" t="s">
        <v>645</v>
      </c>
      <c r="F22" s="66"/>
      <c r="G22" s="64"/>
      <c r="H22" s="67"/>
      <c r="J22" s="68"/>
    </row>
    <row r="23" spans="1:10" ht="19.5" hidden="1" customHeight="1">
      <c r="C23" s="62"/>
      <c r="D23" s="65"/>
      <c r="E23" s="61"/>
      <c r="F23" s="66" t="s">
        <v>646</v>
      </c>
      <c r="G23" s="64"/>
      <c r="H23" s="67"/>
      <c r="J23" s="68"/>
    </row>
    <row r="24" spans="1:10" ht="19.5" customHeight="1">
      <c r="C24" s="62"/>
      <c r="D24" s="65"/>
      <c r="F24" s="69" t="s">
        <v>647</v>
      </c>
      <c r="G24" s="64"/>
      <c r="H24" s="67"/>
      <c r="J24" s="68"/>
    </row>
    <row r="25" spans="1:10" ht="27.75" customHeight="1">
      <c r="A25" s="55"/>
      <c r="D25" s="42"/>
      <c r="E25" s="47" t="s">
        <v>648</v>
      </c>
      <c r="F25" s="156" t="s">
        <v>649</v>
      </c>
      <c r="G25" s="59"/>
    </row>
    <row r="26" spans="1:10" ht="27.75" customHeight="1">
      <c r="A26" s="55"/>
      <c r="B26" s="40"/>
      <c r="D26" s="56"/>
      <c r="E26" s="47" t="s">
        <v>650</v>
      </c>
      <c r="F26" s="156" t="s">
        <v>649</v>
      </c>
      <c r="G26" s="70"/>
    </row>
    <row r="27" spans="1:10" ht="26.25" customHeight="1">
      <c r="A27" s="55"/>
      <c r="B27" s="40"/>
      <c r="D27" s="56"/>
      <c r="F27" s="69" t="s">
        <v>651</v>
      </c>
      <c r="G27" s="70"/>
    </row>
    <row r="28" spans="1:10" ht="27.75" customHeight="1">
      <c r="A28" s="55"/>
      <c r="D28" s="42"/>
      <c r="E28" s="47" t="s">
        <v>652</v>
      </c>
      <c r="F28" s="156" t="s">
        <v>653</v>
      </c>
      <c r="G28" s="70"/>
    </row>
    <row r="29" spans="1:10" ht="27.75" customHeight="1">
      <c r="A29" s="55"/>
      <c r="D29" s="42"/>
      <c r="E29" s="54" t="s">
        <v>654</v>
      </c>
      <c r="F29" s="156" t="s">
        <v>655</v>
      </c>
      <c r="G29" s="70"/>
    </row>
    <row r="30" spans="1:10" ht="27.75" customHeight="1">
      <c r="A30" s="55"/>
      <c r="B30" s="40"/>
      <c r="D30" s="56"/>
      <c r="E30" s="54" t="s">
        <v>656</v>
      </c>
      <c r="F30" s="156" t="s">
        <v>657</v>
      </c>
      <c r="G30" s="70"/>
    </row>
    <row r="31" spans="1:10" ht="26.25" hidden="1" customHeight="1">
      <c r="A31" s="55"/>
      <c r="B31" s="40"/>
      <c r="D31" s="56"/>
      <c r="F31" s="69" t="s">
        <v>658</v>
      </c>
      <c r="G31" s="70"/>
    </row>
    <row r="32" spans="1:10" ht="11.25" hidden="1" customHeight="1">
      <c r="A32" s="55"/>
      <c r="D32" s="42"/>
      <c r="E32" s="54" t="s">
        <v>659</v>
      </c>
      <c r="F32" s="58" t="s">
        <v>660</v>
      </c>
      <c r="G32" s="70"/>
    </row>
    <row r="33" spans="1:7" ht="20.25" hidden="1" customHeight="1">
      <c r="A33" s="55"/>
      <c r="B33" s="40"/>
      <c r="D33" s="56"/>
      <c r="E33" s="54" t="s">
        <v>661</v>
      </c>
      <c r="F33" s="58"/>
      <c r="G33" s="70"/>
    </row>
    <row r="34" spans="1:7" ht="20.25" hidden="1" customHeight="1">
      <c r="A34" s="55"/>
      <c r="B34" s="40"/>
      <c r="D34" s="56"/>
      <c r="E34" s="47" t="s">
        <v>652</v>
      </c>
      <c r="F34" s="66"/>
      <c r="G34" s="70"/>
    </row>
    <row r="35" spans="1:7" ht="20.25" hidden="1" customHeight="1">
      <c r="A35" s="55"/>
      <c r="B35" s="40"/>
      <c r="D35" s="56"/>
      <c r="E35" s="47" t="s">
        <v>654</v>
      </c>
      <c r="F35" s="66"/>
      <c r="G35" s="70"/>
    </row>
    <row r="36" spans="1:7" ht="20.25" hidden="1" customHeight="1">
      <c r="A36" s="55"/>
      <c r="B36" s="40"/>
      <c r="D36" s="56"/>
      <c r="E36" s="47" t="s">
        <v>662</v>
      </c>
      <c r="F36" s="66"/>
      <c r="G36" s="70"/>
    </row>
    <row r="37" spans="1:7" ht="20.25" hidden="1" customHeight="1">
      <c r="A37" s="55"/>
      <c r="B37" s="40"/>
      <c r="D37" s="56"/>
      <c r="E37" s="47" t="s">
        <v>663</v>
      </c>
      <c r="F37" s="66"/>
      <c r="G37" s="70"/>
    </row>
    <row r="38" spans="1:7" ht="20.25" hidden="1" customHeight="1">
      <c r="A38" s="55"/>
      <c r="B38" s="40"/>
      <c r="D38" s="56"/>
      <c r="E38" s="54" t="s">
        <v>664</v>
      </c>
      <c r="F38" s="66"/>
      <c r="G38" s="70"/>
    </row>
    <row r="39" spans="1:7" ht="20.25" hidden="1" customHeight="1">
      <c r="A39" s="55"/>
      <c r="B39" s="40"/>
      <c r="D39" s="56"/>
      <c r="E39" s="54" t="s">
        <v>665</v>
      </c>
      <c r="F39" s="66"/>
      <c r="G39" s="70"/>
    </row>
    <row r="40" spans="1:7" ht="20.25" hidden="1" customHeight="1">
      <c r="A40" s="55"/>
      <c r="B40" s="40"/>
      <c r="D40" s="56"/>
      <c r="E40" s="54" t="s">
        <v>666</v>
      </c>
      <c r="F40" s="66"/>
      <c r="G40" s="70"/>
    </row>
    <row r="41" spans="1:7" ht="20.25" hidden="1" customHeight="1">
      <c r="A41" s="55"/>
      <c r="B41" s="40"/>
      <c r="D41" s="56"/>
      <c r="E41" s="54" t="s">
        <v>667</v>
      </c>
      <c r="F41" s="66"/>
      <c r="G41" s="70"/>
    </row>
    <row r="42" spans="1:7" ht="20.25" hidden="1" customHeight="1">
      <c r="A42" s="55"/>
      <c r="B42" s="40"/>
      <c r="D42" s="56"/>
      <c r="E42" s="54" t="s">
        <v>668</v>
      </c>
      <c r="F42" s="66"/>
      <c r="G42" s="70"/>
    </row>
    <row r="43" spans="1:7" ht="20.25" hidden="1" customHeight="1">
      <c r="A43" s="55"/>
      <c r="B43" s="40"/>
      <c r="D43" s="56"/>
      <c r="E43" s="54" t="s">
        <v>669</v>
      </c>
      <c r="F43" s="58"/>
      <c r="G43" s="70"/>
    </row>
    <row r="44" spans="1:7" ht="20.25" hidden="1" customHeight="1">
      <c r="A44" s="55"/>
      <c r="B44" s="40"/>
      <c r="D44" s="56"/>
      <c r="E44" s="54" t="s">
        <v>670</v>
      </c>
      <c r="F44" s="66"/>
      <c r="G44" s="70"/>
    </row>
    <row r="45" spans="1:7" ht="20.25" customHeight="1">
      <c r="A45" s="55"/>
      <c r="B45" s="40"/>
      <c r="D45" s="56"/>
      <c r="F45" s="69" t="s">
        <v>671</v>
      </c>
      <c r="G45" s="70"/>
    </row>
    <row r="46" spans="1:7" ht="27.75" customHeight="1">
      <c r="A46" s="55"/>
      <c r="D46" s="42"/>
      <c r="E46" s="47" t="s">
        <v>652</v>
      </c>
      <c r="F46" s="156" t="s">
        <v>672</v>
      </c>
      <c r="G46" s="70"/>
    </row>
    <row r="47" spans="1:7" ht="27.75" customHeight="1">
      <c r="A47" s="55"/>
      <c r="B47" s="40"/>
      <c r="D47" s="56"/>
      <c r="E47" s="54" t="s">
        <v>656</v>
      </c>
      <c r="F47" s="156" t="s">
        <v>673</v>
      </c>
      <c r="G47" s="70"/>
    </row>
    <row r="48" spans="1:7" ht="26.25" customHeight="1">
      <c r="A48" s="55"/>
      <c r="B48" s="40"/>
      <c r="D48" s="56"/>
      <c r="F48" s="69" t="s">
        <v>674</v>
      </c>
      <c r="G48" s="70"/>
    </row>
    <row r="49" spans="1:7" ht="21" customHeight="1">
      <c r="A49" s="55"/>
      <c r="D49" s="42"/>
      <c r="E49" s="47" t="s">
        <v>652</v>
      </c>
      <c r="F49" s="156" t="s">
        <v>675</v>
      </c>
      <c r="G49" s="70"/>
    </row>
    <row r="50" spans="1:7" ht="21" customHeight="1">
      <c r="A50" s="55"/>
      <c r="B50" s="40"/>
      <c r="D50" s="56"/>
      <c r="E50" s="47" t="s">
        <v>654</v>
      </c>
      <c r="F50" s="156" t="s">
        <v>676</v>
      </c>
      <c r="G50" s="70"/>
    </row>
    <row r="51" spans="1:7" ht="21" customHeight="1">
      <c r="A51" s="55"/>
      <c r="B51" s="40"/>
      <c r="D51" s="56"/>
      <c r="E51" s="54" t="s">
        <v>656</v>
      </c>
      <c r="F51" s="156" t="s">
        <v>677</v>
      </c>
      <c r="G51" s="70"/>
    </row>
    <row r="52" spans="1:7" ht="21" customHeight="1">
      <c r="A52" s="55"/>
      <c r="B52" s="40"/>
      <c r="D52" s="56"/>
      <c r="E52" s="47" t="s">
        <v>678</v>
      </c>
      <c r="F52" s="157" t="s">
        <v>679</v>
      </c>
      <c r="G52" s="70"/>
    </row>
    <row r="53" spans="1:7" ht="20.25" customHeight="1">
      <c r="A53" s="55"/>
      <c r="B53" s="40"/>
      <c r="D53" s="56"/>
      <c r="E53" s="47"/>
      <c r="F53" s="71"/>
      <c r="G53" s="70"/>
    </row>
    <row r="54" spans="1:7" ht="19.5" customHeight="1">
      <c r="A54" s="55"/>
      <c r="B54" s="40"/>
      <c r="D54" s="56"/>
      <c r="E54" s="47"/>
      <c r="F54" s="71"/>
      <c r="G54" s="70"/>
    </row>
    <row r="55" spans="1:7" ht="20.25" customHeight="1">
      <c r="A55" s="55"/>
      <c r="B55" s="40"/>
      <c r="D55" s="56"/>
      <c r="E55" s="47"/>
      <c r="F55" s="71"/>
      <c r="G55" s="70"/>
    </row>
    <row r="56" spans="1:7" ht="20.25" customHeight="1">
      <c r="A56" s="55"/>
      <c r="B56" s="40"/>
      <c r="D56" s="56"/>
      <c r="E56" s="47"/>
      <c r="G56" s="70"/>
    </row>
  </sheetData>
  <sheetProtection formatColumns="0" formatRows="0" insertRows="0" deleteColumns="0" deleteRows="0" sort="0" autoFilter="0"/>
  <mergeCells count="2">
    <mergeCell ref="E5:F5"/>
    <mergeCell ref="G20:J20"/>
  </mergeCells>
  <dataValidations count="6">
    <dataValidation type="list" allowBlank="1" showInputMessage="1" showErrorMessage="1" errorTitle="Ошибка" error="Выберите значение из списка" prompt="Выберите значение из списка" sqref="F13">
      <formula1>q_list</formula1>
    </dataValidation>
    <dataValidation type="list" allowBlank="1" showInputMessage="1" showErrorMessage="1" errorTitle="Ошибка" error="Выберите значение из списка" prompt="Выберите значение из списка" sqref="F12">
      <formula1>year_first_list</formula1>
    </dataValidation>
    <dataValidation type="list" allowBlank="1" showInputMessage="1" showErrorMessage="1" errorTitle="Ошибка" error="Выберите значение из списка" prompt="Выберите значение из списка" sqref="F11">
      <formula1>year_list</formula1>
    </dataValidation>
    <dataValidation type="list" allowBlank="1" showInputMessage="1" showErrorMessage="1" errorTitle="Ошибка" error="Выберите значение из списка" prompt="Выберите значение из списка" sqref="F43">
      <formula1>otsutstv_ok_list</formula1>
    </dataValidation>
    <dataValidation type="list" allowBlank="1" showInputMessage="1" showErrorMessage="1" errorTitle="Ошибка" error="Выберите значение из списка" prompt="Выберите значение из списка" sqref="F15 F32:F33">
      <formula1>logical</formula1>
    </dataValidation>
    <dataValidation type="textLength" operator="lessThanOrEqual" allowBlank="1" showInputMessage="1" showErrorMessage="1" errorTitle="Ошибка" error="Допускается ввод не более 900 символов!" sqref="F46:F47 F34:F42 F25:F26 F19 F22 F49:F55 F44 F28:F30">
      <formula1>900</formula1>
    </dataValidation>
  </dataValidations>
  <hyperlinks>
    <hyperlink ref="F52"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showGridLines="0" topLeftCell="E5" zoomScale="90" workbookViewId="0">
      <selection activeCell="F8" sqref="F8:F10"/>
    </sheetView>
  </sheetViews>
  <sheetFormatPr defaultRowHeight="11.25" customHeight="1"/>
  <cols>
    <col min="1" max="4" width="9.109375" hidden="1"/>
    <col min="5" max="5" width="5.6640625" customWidth="1"/>
    <col min="6" max="6" width="9.33203125" customWidth="1"/>
    <col min="7" max="7" width="17.109375" customWidth="1"/>
    <col min="8" max="8" width="13.33203125" customWidth="1"/>
    <col min="9" max="9" width="18.88671875" customWidth="1"/>
    <col min="10" max="10" width="16.33203125" customWidth="1"/>
    <col min="11" max="11" width="22.88671875" customWidth="1"/>
    <col min="12" max="12" width="11.5546875" customWidth="1"/>
    <col min="13" max="13" width="9.33203125" customWidth="1"/>
    <col min="14" max="14" width="23.44140625" customWidth="1"/>
    <col min="15" max="15" width="18.88671875" customWidth="1"/>
    <col min="16" max="16" width="26" customWidth="1"/>
    <col min="17" max="17" width="14.44140625" customWidth="1"/>
    <col min="18" max="18" width="24.33203125" customWidth="1"/>
    <col min="19" max="19" width="17.88671875" customWidth="1"/>
    <col min="20" max="20" width="20.6640625" customWidth="1"/>
    <col min="21" max="21" width="19.44140625" customWidth="1"/>
    <col min="22" max="27" width="15" customWidth="1"/>
    <col min="28" max="28" width="16.6640625" customWidth="1"/>
    <col min="29" max="30" width="9.109375" hidden="1"/>
  </cols>
  <sheetData>
    <row r="1" spans="1:30" ht="11.25" hidden="1" customHeight="1">
      <c r="G1" s="72" t="s">
        <v>680</v>
      </c>
      <c r="I1" s="72" t="s">
        <v>681</v>
      </c>
      <c r="L1" s="72" t="s">
        <v>680</v>
      </c>
      <c r="N1" s="72" t="s">
        <v>681</v>
      </c>
      <c r="R1" s="72" t="s">
        <v>682</v>
      </c>
      <c r="S1" s="72" t="s">
        <v>28</v>
      </c>
      <c r="Y1" s="72" t="s">
        <v>680</v>
      </c>
      <c r="AA1" s="72" t="s">
        <v>681</v>
      </c>
    </row>
    <row r="2" spans="1:30" ht="11.25" hidden="1" customHeight="1"/>
    <row r="3" spans="1:30" ht="11.25" hidden="1" customHeight="1"/>
    <row r="4" spans="1:30" ht="11.25" hidden="1" customHeight="1"/>
    <row r="5" spans="1:30" ht="11.25" customHeight="1">
      <c r="F5" s="72"/>
      <c r="G5" s="72"/>
      <c r="H5" s="72"/>
      <c r="I5" s="72"/>
      <c r="J5" s="72"/>
      <c r="K5" s="72"/>
      <c r="L5" s="72"/>
      <c r="M5" s="72"/>
      <c r="N5" s="72"/>
      <c r="O5" s="72"/>
      <c r="P5" s="72"/>
      <c r="Q5" s="72"/>
      <c r="R5" s="72"/>
      <c r="S5" s="72"/>
      <c r="T5" s="72"/>
      <c r="U5" s="72"/>
      <c r="V5" s="72"/>
      <c r="W5" s="72"/>
      <c r="X5" s="72"/>
      <c r="Y5" s="72"/>
      <c r="Z5" s="72"/>
      <c r="AA5" s="72"/>
      <c r="AB5" s="73" t="s">
        <v>683</v>
      </c>
    </row>
    <row r="6" spans="1:30" ht="33.75" customHeight="1">
      <c r="F6" s="198" t="str">
        <f>IF(god_first="план","Данные за плановый год в рамках договоров об осуществлении технологических присоединений энергопринимающих устройств потребителей","Данные за "&amp;god_first&amp;" год в рамках договоров об осуществлении технологических присоединений энергопринимающих устройств потребителей")</f>
        <v>Данные за 2021 год в рамках договоров об осуществлении технологических присоединений энергопринимающих устройств потребителей</v>
      </c>
      <c r="G6" s="198"/>
      <c r="H6" s="198"/>
      <c r="I6" s="198"/>
      <c r="J6" s="198"/>
      <c r="K6" s="74"/>
      <c r="L6" s="74"/>
      <c r="M6" s="74"/>
      <c r="N6" s="74"/>
      <c r="O6" s="74"/>
      <c r="P6" s="74"/>
      <c r="Q6" s="74"/>
      <c r="R6" s="74"/>
      <c r="S6" s="74"/>
      <c r="T6" s="74"/>
      <c r="U6" s="74"/>
      <c r="V6" s="74"/>
      <c r="W6" s="74"/>
      <c r="X6" s="74"/>
      <c r="Y6" s="74"/>
      <c r="Z6" s="74"/>
      <c r="AA6" s="74"/>
      <c r="AB6" s="74"/>
    </row>
    <row r="7" spans="1:30" ht="11.25" customHeight="1">
      <c r="F7" s="200"/>
      <c r="G7" s="200"/>
      <c r="H7" s="200"/>
      <c r="I7" s="200"/>
      <c r="J7" s="200"/>
      <c r="K7" s="200"/>
      <c r="L7" s="200"/>
      <c r="M7" s="200"/>
      <c r="N7" s="200"/>
      <c r="O7" s="200"/>
      <c r="P7" s="200"/>
      <c r="Q7" s="200"/>
      <c r="R7" s="200"/>
      <c r="S7" s="200"/>
      <c r="T7" s="200"/>
      <c r="U7" s="200"/>
      <c r="V7" s="200"/>
      <c r="W7" s="200"/>
      <c r="X7" s="200"/>
      <c r="Y7" s="200"/>
      <c r="Z7" s="200"/>
      <c r="AA7" s="200"/>
      <c r="AB7" s="200"/>
    </row>
    <row r="8" spans="1:30" ht="11.25" customHeight="1">
      <c r="F8" s="199" t="s">
        <v>684</v>
      </c>
      <c r="G8" s="199" t="s">
        <v>685</v>
      </c>
      <c r="H8" s="199"/>
      <c r="I8" s="199"/>
      <c r="J8" s="199" t="s">
        <v>686</v>
      </c>
      <c r="K8" s="199" t="s">
        <v>687</v>
      </c>
      <c r="L8" s="201" t="s">
        <v>688</v>
      </c>
      <c r="M8" s="201"/>
      <c r="N8" s="201"/>
      <c r="O8" s="209" t="s">
        <v>689</v>
      </c>
      <c r="P8" s="210"/>
      <c r="Q8" s="199" t="s">
        <v>690</v>
      </c>
      <c r="R8" s="199" t="s">
        <v>691</v>
      </c>
      <c r="S8" s="206" t="s">
        <v>692</v>
      </c>
      <c r="T8" s="205" t="s">
        <v>693</v>
      </c>
      <c r="U8" s="206" t="s">
        <v>694</v>
      </c>
      <c r="V8" s="213" t="s">
        <v>695</v>
      </c>
      <c r="W8" s="205" t="s">
        <v>696</v>
      </c>
      <c r="X8" s="202" t="s">
        <v>697</v>
      </c>
      <c r="Y8" s="199" t="s">
        <v>698</v>
      </c>
      <c r="Z8" s="199"/>
      <c r="AA8" s="199"/>
      <c r="AB8" s="199"/>
    </row>
    <row r="9" spans="1:30" ht="11.25" customHeight="1">
      <c r="F9" s="199"/>
      <c r="G9" s="199"/>
      <c r="H9" s="199"/>
      <c r="I9" s="199"/>
      <c r="J9" s="199"/>
      <c r="K9" s="199"/>
      <c r="L9" s="201"/>
      <c r="M9" s="201"/>
      <c r="N9" s="201"/>
      <c r="O9" s="211"/>
      <c r="P9" s="212"/>
      <c r="Q9" s="199"/>
      <c r="R9" s="199"/>
      <c r="S9" s="207"/>
      <c r="T9" s="205" t="s">
        <v>699</v>
      </c>
      <c r="U9" s="207"/>
      <c r="V9" s="214"/>
      <c r="W9" s="205"/>
      <c r="X9" s="203"/>
      <c r="Y9" s="199"/>
      <c r="Z9" s="199"/>
      <c r="AA9" s="199"/>
      <c r="AB9" s="199"/>
    </row>
    <row r="10" spans="1:30" ht="56.25" customHeight="1">
      <c r="A10" s="72" t="s">
        <v>700</v>
      </c>
      <c r="D10" s="76" t="s">
        <v>701</v>
      </c>
      <c r="F10" s="199"/>
      <c r="G10" s="66" t="s">
        <v>702</v>
      </c>
      <c r="H10" s="66" t="s">
        <v>703</v>
      </c>
      <c r="I10" s="66" t="s">
        <v>704</v>
      </c>
      <c r="J10" s="199"/>
      <c r="K10" s="199"/>
      <c r="L10" s="75" t="s">
        <v>702</v>
      </c>
      <c r="M10" s="75" t="s">
        <v>703</v>
      </c>
      <c r="N10" s="75" t="s">
        <v>704</v>
      </c>
      <c r="O10" s="77" t="s">
        <v>705</v>
      </c>
      <c r="P10" s="66" t="s">
        <v>706</v>
      </c>
      <c r="Q10" s="199"/>
      <c r="R10" s="199"/>
      <c r="S10" s="208"/>
      <c r="T10" s="205"/>
      <c r="U10" s="208"/>
      <c r="V10" s="214"/>
      <c r="W10" s="205"/>
      <c r="X10" s="204"/>
      <c r="Y10" s="66" t="s">
        <v>702</v>
      </c>
      <c r="Z10" s="66" t="s">
        <v>703</v>
      </c>
      <c r="AA10" s="66" t="s">
        <v>704</v>
      </c>
      <c r="AB10" s="66" t="s">
        <v>707</v>
      </c>
      <c r="AC10" s="215" t="s">
        <v>708</v>
      </c>
      <c r="AD10" s="216"/>
    </row>
    <row r="11" spans="1:30" ht="11.25" customHeight="1">
      <c r="D11" s="79"/>
      <c r="F11" s="80" t="s">
        <v>709</v>
      </c>
      <c r="G11" s="81"/>
      <c r="H11" s="81"/>
      <c r="I11" s="81"/>
      <c r="J11" s="81"/>
      <c r="K11" s="81"/>
      <c r="L11" s="81"/>
      <c r="M11" s="81"/>
      <c r="N11" s="81"/>
      <c r="O11" s="81"/>
      <c r="P11" s="81"/>
      <c r="Q11" s="81"/>
      <c r="R11" s="81"/>
      <c r="S11" s="81"/>
      <c r="T11" s="81"/>
      <c r="U11" s="81"/>
      <c r="V11" s="81"/>
      <c r="W11" s="81"/>
      <c r="X11" s="81"/>
      <c r="Y11" s="81"/>
      <c r="Z11" s="81"/>
      <c r="AA11" s="81"/>
      <c r="AB11" s="81"/>
      <c r="AC11" s="78"/>
      <c r="AD11" s="78"/>
    </row>
    <row r="12" spans="1:30" s="158" customFormat="1" ht="115.8" customHeight="1">
      <c r="A12" s="159"/>
      <c r="B12" s="159"/>
      <c r="C12" s="159"/>
      <c r="D12" s="160"/>
      <c r="E12" s="161" t="s">
        <v>710</v>
      </c>
      <c r="F12" s="162">
        <f>ROW()-11</f>
        <v>1</v>
      </c>
      <c r="G12" s="163">
        <v>43886</v>
      </c>
      <c r="H12" s="164" t="s">
        <v>711</v>
      </c>
      <c r="I12" s="165" t="s">
        <v>712</v>
      </c>
      <c r="J12" s="166" t="s">
        <v>713</v>
      </c>
      <c r="K12" s="166" t="s">
        <v>714</v>
      </c>
      <c r="L12" s="163">
        <v>43852.455231481479</v>
      </c>
      <c r="M12" s="164" t="s">
        <v>715</v>
      </c>
      <c r="N12" s="165" t="s">
        <v>716</v>
      </c>
      <c r="O12" s="167">
        <v>100</v>
      </c>
      <c r="P12" s="167">
        <v>570</v>
      </c>
      <c r="Q12" s="168" t="s">
        <v>717</v>
      </c>
      <c r="R12" s="169" t="s">
        <v>718</v>
      </c>
      <c r="S12" s="170" t="s">
        <v>719</v>
      </c>
      <c r="T12" s="167">
        <v>0</v>
      </c>
      <c r="U12" s="167">
        <v>11140</v>
      </c>
      <c r="V12" s="171">
        <f>U12+T12</f>
        <v>11140</v>
      </c>
      <c r="W12" s="167">
        <v>0</v>
      </c>
      <c r="X12" s="167">
        <v>0</v>
      </c>
      <c r="Y12" s="163">
        <v>44265.458252314813</v>
      </c>
      <c r="Z12" s="164" t="s">
        <v>720</v>
      </c>
      <c r="AA12" s="165" t="s">
        <v>721</v>
      </c>
      <c r="AB12" s="167">
        <v>11140</v>
      </c>
      <c r="AC12" s="172">
        <f t="shared" ref="AC12:AD15" si="0">IF(P12&lt;=15,1,IF(AND(P12&gt;15,P12&lt;=150),2,0))</f>
        <v>0</v>
      </c>
      <c r="AD12" s="172">
        <f t="shared" si="0"/>
        <v>0</v>
      </c>
    </row>
    <row r="13" spans="1:30" s="159" customFormat="1" ht="81.599999999999994" customHeight="1">
      <c r="D13" s="160"/>
      <c r="E13" s="161" t="s">
        <v>710</v>
      </c>
      <c r="F13" s="162">
        <f>ROW()-11</f>
        <v>2</v>
      </c>
      <c r="G13" s="163">
        <v>44040</v>
      </c>
      <c r="H13" s="164" t="s">
        <v>722</v>
      </c>
      <c r="I13" s="165" t="s">
        <v>723</v>
      </c>
      <c r="J13" s="166" t="s">
        <v>724</v>
      </c>
      <c r="K13" s="166" t="s">
        <v>725</v>
      </c>
      <c r="L13" s="163">
        <v>44019.462881944448</v>
      </c>
      <c r="M13" s="164" t="s">
        <v>726</v>
      </c>
      <c r="N13" s="165" t="s">
        <v>727</v>
      </c>
      <c r="O13" s="167">
        <v>0</v>
      </c>
      <c r="P13" s="167">
        <v>50</v>
      </c>
      <c r="Q13" s="168" t="s">
        <v>728</v>
      </c>
      <c r="R13" s="169" t="s">
        <v>718</v>
      </c>
      <c r="S13" s="170" t="s">
        <v>729</v>
      </c>
      <c r="T13" s="167">
        <v>0</v>
      </c>
      <c r="U13" s="167">
        <v>11140</v>
      </c>
      <c r="V13" s="171">
        <f>U13+T13</f>
        <v>11140</v>
      </c>
      <c r="W13" s="167">
        <v>0</v>
      </c>
      <c r="X13" s="167">
        <v>0</v>
      </c>
      <c r="Y13" s="163">
        <v>44403.465173611112</v>
      </c>
      <c r="Z13" s="164" t="s">
        <v>730</v>
      </c>
      <c r="AA13" s="165" t="s">
        <v>731</v>
      </c>
      <c r="AB13" s="167">
        <v>11140</v>
      </c>
      <c r="AC13" s="172">
        <f t="shared" si="0"/>
        <v>2</v>
      </c>
      <c r="AD13" s="172">
        <f t="shared" si="0"/>
        <v>0</v>
      </c>
    </row>
    <row r="14" spans="1:30" s="159" customFormat="1" ht="72.45" customHeight="1">
      <c r="D14" s="160"/>
      <c r="E14" s="161" t="s">
        <v>710</v>
      </c>
      <c r="F14" s="162">
        <f>ROW()-11</f>
        <v>3</v>
      </c>
      <c r="G14" s="163">
        <v>44246</v>
      </c>
      <c r="H14" s="164" t="s">
        <v>732</v>
      </c>
      <c r="I14" s="165" t="s">
        <v>733</v>
      </c>
      <c r="J14" s="166" t="s">
        <v>734</v>
      </c>
      <c r="K14" s="166" t="s">
        <v>735</v>
      </c>
      <c r="L14" s="163">
        <v>44237.4690162037</v>
      </c>
      <c r="M14" s="164" t="s">
        <v>736</v>
      </c>
      <c r="N14" s="165" t="s">
        <v>737</v>
      </c>
      <c r="O14" s="167">
        <v>0</v>
      </c>
      <c r="P14" s="167">
        <v>97.2</v>
      </c>
      <c r="Q14" s="168" t="s">
        <v>728</v>
      </c>
      <c r="R14" s="169" t="s">
        <v>718</v>
      </c>
      <c r="S14" s="170" t="s">
        <v>729</v>
      </c>
      <c r="T14" s="167">
        <v>0</v>
      </c>
      <c r="U14" s="167">
        <v>11780</v>
      </c>
      <c r="V14" s="171">
        <f>U14+T14</f>
        <v>11780</v>
      </c>
      <c r="W14" s="167">
        <v>0</v>
      </c>
      <c r="X14" s="167">
        <v>0</v>
      </c>
      <c r="Y14" s="163">
        <v>44266.470868055556</v>
      </c>
      <c r="Z14" s="164" t="s">
        <v>738</v>
      </c>
      <c r="AA14" s="165" t="s">
        <v>739</v>
      </c>
      <c r="AB14" s="167">
        <v>11780</v>
      </c>
      <c r="AC14" s="172">
        <f t="shared" si="0"/>
        <v>2</v>
      </c>
      <c r="AD14" s="172">
        <f t="shared" si="0"/>
        <v>0</v>
      </c>
    </row>
    <row r="15" spans="1:30" s="159" customFormat="1" ht="85.05" customHeight="1">
      <c r="D15" s="160"/>
      <c r="E15" s="161" t="s">
        <v>710</v>
      </c>
      <c r="F15" s="162">
        <f>ROW()-11</f>
        <v>4</v>
      </c>
      <c r="G15" s="163">
        <v>44424</v>
      </c>
      <c r="H15" s="164" t="s">
        <v>740</v>
      </c>
      <c r="I15" s="165" t="s">
        <v>741</v>
      </c>
      <c r="J15" s="166" t="s">
        <v>742</v>
      </c>
      <c r="K15" s="166" t="s">
        <v>743</v>
      </c>
      <c r="L15" s="163">
        <v>44349.481481481482</v>
      </c>
      <c r="M15" s="164" t="s">
        <v>744</v>
      </c>
      <c r="N15" s="165" t="s">
        <v>745</v>
      </c>
      <c r="O15" s="167">
        <v>260</v>
      </c>
      <c r="P15" s="167">
        <v>200</v>
      </c>
      <c r="Q15" s="168" t="s">
        <v>717</v>
      </c>
      <c r="R15" s="169" t="s">
        <v>718</v>
      </c>
      <c r="S15" s="170" t="s">
        <v>719</v>
      </c>
      <c r="T15" s="167">
        <v>0</v>
      </c>
      <c r="U15" s="167">
        <v>11780</v>
      </c>
      <c r="V15" s="171">
        <f>U15+T15</f>
        <v>11780</v>
      </c>
      <c r="W15" s="167">
        <v>0</v>
      </c>
      <c r="X15" s="167">
        <v>0</v>
      </c>
      <c r="Y15" s="163">
        <v>44560.48678240741</v>
      </c>
      <c r="Z15" s="164" t="s">
        <v>746</v>
      </c>
      <c r="AA15" s="165" t="s">
        <v>747</v>
      </c>
      <c r="AB15" s="167">
        <v>11780</v>
      </c>
      <c r="AC15" s="172">
        <f t="shared" si="0"/>
        <v>0</v>
      </c>
      <c r="AD15" s="172">
        <f t="shared" si="0"/>
        <v>0</v>
      </c>
    </row>
    <row r="16" spans="1:30" ht="11.25" hidden="1" customHeight="1">
      <c r="F16" s="80" t="s">
        <v>709</v>
      </c>
      <c r="G16" s="81"/>
      <c r="H16" s="81"/>
      <c r="I16" s="81"/>
      <c r="J16" s="81"/>
      <c r="K16" s="81"/>
      <c r="L16" s="81"/>
      <c r="M16" s="81"/>
      <c r="N16" s="81"/>
      <c r="O16" s="81"/>
      <c r="P16" s="81"/>
      <c r="Q16" s="81"/>
      <c r="R16" s="81"/>
      <c r="S16" s="81"/>
      <c r="T16" s="81"/>
      <c r="U16" s="81"/>
      <c r="V16" s="81"/>
      <c r="W16" s="81"/>
      <c r="X16" s="81"/>
      <c r="Y16" s="81"/>
      <c r="Z16" s="81"/>
      <c r="AA16" s="81"/>
      <c r="AB16" s="81"/>
    </row>
    <row r="17" spans="6:28" ht="11.25" customHeight="1">
      <c r="F17" s="82"/>
      <c r="G17" s="83" t="s">
        <v>748</v>
      </c>
      <c r="H17" s="83"/>
      <c r="I17" s="83"/>
      <c r="J17" s="83"/>
      <c r="K17" s="83"/>
      <c r="L17" s="83"/>
      <c r="M17" s="83"/>
      <c r="N17" s="83"/>
      <c r="O17" s="83"/>
      <c r="P17" s="83"/>
      <c r="Q17" s="83"/>
      <c r="R17" s="83"/>
      <c r="S17" s="83"/>
      <c r="T17" s="83"/>
      <c r="U17" s="83"/>
      <c r="V17" s="83"/>
      <c r="W17" s="83"/>
      <c r="X17" s="83"/>
      <c r="Y17" s="83"/>
      <c r="Z17" s="83"/>
      <c r="AA17" s="83"/>
      <c r="AB17" s="84"/>
    </row>
    <row r="18" spans="6:28" ht="11.25" customHeight="1">
      <c r="F18" s="85"/>
      <c r="G18" s="85"/>
      <c r="H18" s="85"/>
      <c r="I18" s="85"/>
      <c r="J18" s="85"/>
      <c r="K18" s="85"/>
      <c r="L18" s="85"/>
      <c r="M18" s="85"/>
      <c r="N18" s="85"/>
      <c r="O18" s="85"/>
      <c r="P18" s="85"/>
      <c r="Q18" s="85"/>
      <c r="R18" s="85"/>
      <c r="S18" s="85"/>
      <c r="T18" s="85"/>
      <c r="U18" s="85"/>
      <c r="V18" s="85"/>
      <c r="W18" s="85"/>
      <c r="X18" s="85"/>
      <c r="Y18" s="85"/>
      <c r="Z18" s="85"/>
      <c r="AA18" s="85"/>
      <c r="AB18" s="85"/>
    </row>
  </sheetData>
  <sheetProtection formatColumns="0" formatRows="0" insertRows="0" deleteColumns="0" deleteRows="0" sort="0" autoFilter="0"/>
  <mergeCells count="18">
    <mergeCell ref="W8:W10"/>
    <mergeCell ref="AC10:AD10"/>
    <mergeCell ref="F6:J6"/>
    <mergeCell ref="R8:R10"/>
    <mergeCell ref="F7:AB7"/>
    <mergeCell ref="Q8:Q10"/>
    <mergeCell ref="F8:F10"/>
    <mergeCell ref="G8:I9"/>
    <mergeCell ref="J8:J10"/>
    <mergeCell ref="K8:K10"/>
    <mergeCell ref="L8:N9"/>
    <mergeCell ref="Y8:AB9"/>
    <mergeCell ref="X8:X10"/>
    <mergeCell ref="T8:T10"/>
    <mergeCell ref="U8:U10"/>
    <mergeCell ref="S8:S10"/>
    <mergeCell ref="O8:P9"/>
    <mergeCell ref="V8:V10"/>
  </mergeCells>
  <dataValidations count="84">
    <dataValidation type="date" allowBlank="1" showInputMessage="1" showErrorMessage="1" errorTitle="Ошибка" error="Дата указана не верно!" prompt="Формат ДД.ММ.ГГГГ" sqref="G12">
      <formula1>18264</formula1>
      <formula2>73051</formula2>
    </dataValidation>
    <dataValidation type="textLength" operator="lessThanOrEqual" allowBlank="1" showInputMessage="1" showErrorMessage="1" errorTitle="Ошибка" error="Допускается ввод не более 900 символов!" sqref="H12">
      <formula1>900</formula1>
    </dataValidation>
    <dataValidation type="list" allowBlank="1" showInputMessage="1" showErrorMessage="1" errorTitle="Ошибка" error="Выберите значение из списка!" sqref="I12">
      <formula1>doc_list</formula1>
    </dataValidation>
    <dataValidation type="textLength" operator="lessThanOrEqual" allowBlank="1" showInputMessage="1" showErrorMessage="1" errorTitle="Ошибка" error="Допускается ввод не более 900 символов!" sqref="J12">
      <formula1>900</formula1>
    </dataValidation>
    <dataValidation type="textLength" operator="lessThanOrEqual" allowBlank="1" showInputMessage="1" showErrorMessage="1" errorTitle="Ошибка" error="Допускается ввод не более 900 символов!" sqref="K12">
      <formula1>900</formula1>
    </dataValidation>
    <dataValidation type="date" allowBlank="1" showInputMessage="1" showErrorMessage="1" errorTitle="Ошибка" error="Дата указана не верно!" prompt="Формат ДД.ММ.ГГГГ" sqref="L12">
      <formula1>18264</formula1>
      <formula2>73051</formula2>
    </dataValidation>
    <dataValidation type="textLength" operator="lessThanOrEqual" allowBlank="1" showInputMessage="1" showErrorMessage="1" errorTitle="Ошибка" error="Допускается ввод не более 900 символов!" sqref="M12">
      <formula1>900</formula1>
    </dataValidation>
    <dataValidation type="list" allowBlank="1" showInputMessage="1" showErrorMessage="1" errorTitle="Ошибка" error="Выберите значение из списка!" sqref="N12">
      <formula1>doc_list</formula1>
    </dataValidation>
    <dataValidation type="decimal" allowBlank="1" showErrorMessage="1" errorTitle="Ошибка" error="Допускается ввод только неотрицательных чисел!" sqref="O12">
      <formula1>0</formula1>
      <formula2>9.99999999999999E+23</formula2>
    </dataValidation>
    <dataValidation type="decimal" allowBlank="1" showErrorMessage="1" errorTitle="Ошибка" error="Допускается ввод только неотрицательных чисел!" sqref="P12">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Q12">
      <formula1>napr_list</formula1>
    </dataValidation>
    <dataValidation type="list" allowBlank="1" showInputMessage="1" showErrorMessage="1" errorTitle="Ошибка" error="Выберите значение из списка" prompt="Выберите значение из списка" sqref="R12">
      <formula1>metod_list</formula1>
    </dataValidation>
    <dataValidation type="list" allowBlank="1" showInputMessage="1" showErrorMessage="1" errorTitle="Ошибка" error="Выберите значение из списка" prompt="Выберите значение из списка" sqref="S12">
      <formula1>bid_category_c1</formula1>
    </dataValidation>
    <dataValidation type="decimal" allowBlank="1" showErrorMessage="1" errorTitle="Ошибка" error="Допускается ввод только неотрицательных чисел!" sqref="T12">
      <formula1>0</formula1>
      <formula2>9.99999999999999E+23</formula2>
    </dataValidation>
    <dataValidation type="decimal" allowBlank="1" showErrorMessage="1" errorTitle="Ошибка" error="Допускается ввод только неотрицательных чисел!" sqref="U12">
      <formula1>0</formula1>
      <formula2>9.99999999999999E+23</formula2>
    </dataValidation>
    <dataValidation type="decimal" allowBlank="1" showErrorMessage="1" errorTitle="Ошибка" error="Допускается ввод только неотрицательных чисел!" sqref="W12">
      <formula1>0</formula1>
      <formula2>9.99999999999999E+23</formula2>
    </dataValidation>
    <dataValidation type="decimal" allowBlank="1" showErrorMessage="1" errorTitle="Ошибка" error="Допускается ввод только неотрицательных чисел!" sqref="X12">
      <formula1>0</formula1>
      <formula2>9.99999999999999E+23</formula2>
    </dataValidation>
    <dataValidation type="date" allowBlank="1" showInputMessage="1" showErrorMessage="1" errorTitle="Ошибка" error="Дата указана не верно!" prompt="Формат ДД.ММ.ГГГГ" sqref="Y12">
      <formula1>18264</formula1>
      <formula2>73051</formula2>
    </dataValidation>
    <dataValidation type="textLength" operator="lessThanOrEqual" allowBlank="1" showInputMessage="1" showErrorMessage="1" errorTitle="Ошибка" error="Допускается ввод не более 900 символов!" sqref="Z12">
      <formula1>900</formula1>
    </dataValidation>
    <dataValidation type="list" allowBlank="1" showInputMessage="1" showErrorMessage="1" errorTitle="Ошибка" error="Выберите значение из списка!" sqref="AA12">
      <formula1>doc_list</formula1>
    </dataValidation>
    <dataValidation type="decimal" allowBlank="1" showErrorMessage="1" errorTitle="Ошибка" error="Допускается ввод только неотрицательных чисел!" sqref="AB12">
      <formula1>0</formula1>
      <formula2>9.99999999999999E+23</formula2>
    </dataValidation>
    <dataValidation type="date" allowBlank="1" showInputMessage="1" showErrorMessage="1" errorTitle="Ошибка" error="Дата указана не верно!" prompt="Формат ДД.ММ.ГГГГ" sqref="G13">
      <formula1>18264</formula1>
      <formula2>73051</formula2>
    </dataValidation>
    <dataValidation type="textLength" operator="lessThanOrEqual" allowBlank="1" showInputMessage="1" showErrorMessage="1" errorTitle="Ошибка" error="Допускается ввод не более 900 символов!" sqref="H13">
      <formula1>900</formula1>
    </dataValidation>
    <dataValidation type="list" allowBlank="1" showInputMessage="1" showErrorMessage="1" errorTitle="Ошибка" error="Выберите значение из списка!" sqref="I13">
      <formula1>doc_list</formula1>
    </dataValidation>
    <dataValidation type="textLength" operator="lessThanOrEqual" allowBlank="1" showInputMessage="1" showErrorMessage="1" errorTitle="Ошибка" error="Допускается ввод не более 900 символов!" sqref="J13">
      <formula1>900</formula1>
    </dataValidation>
    <dataValidation type="textLength" operator="lessThanOrEqual" allowBlank="1" showInputMessage="1" showErrorMessage="1" errorTitle="Ошибка" error="Допускается ввод не более 900 символов!" sqref="K13">
      <formula1>900</formula1>
    </dataValidation>
    <dataValidation type="date" allowBlank="1" showInputMessage="1" showErrorMessage="1" errorTitle="Ошибка" error="Дата указана не верно!" prompt="Формат ДД.ММ.ГГГГ" sqref="L13">
      <formula1>18264</formula1>
      <formula2>73051</formula2>
    </dataValidation>
    <dataValidation type="textLength" operator="lessThanOrEqual" allowBlank="1" showInputMessage="1" showErrorMessage="1" errorTitle="Ошибка" error="Допускается ввод не более 900 символов!" sqref="M13">
      <formula1>900</formula1>
    </dataValidation>
    <dataValidation type="list" allowBlank="1" showInputMessage="1" showErrorMessage="1" errorTitle="Ошибка" error="Выберите значение из списка!" sqref="N13">
      <formula1>doc_list</formula1>
    </dataValidation>
    <dataValidation type="decimal" allowBlank="1" showErrorMessage="1" errorTitle="Ошибка" error="Допускается ввод только неотрицательных чисел!" sqref="O13">
      <formula1>0</formula1>
      <formula2>9.99999999999999E+23</formula2>
    </dataValidation>
    <dataValidation type="decimal" allowBlank="1" showErrorMessage="1" errorTitle="Ошибка" error="Допускается ввод только неотрицательных чисел!" sqref="P1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Q13">
      <formula1>napr_list</formula1>
    </dataValidation>
    <dataValidation type="list" allowBlank="1" showInputMessage="1" showErrorMessage="1" errorTitle="Ошибка" error="Выберите значение из списка" prompt="Выберите значение из списка" sqref="R13">
      <formula1>metod_list</formula1>
    </dataValidation>
    <dataValidation type="list" allowBlank="1" showInputMessage="1" showErrorMessage="1" errorTitle="Ошибка" error="Выберите значение из списка" prompt="Выберите значение из списка" sqref="S13">
      <formula1>bid_category_c1</formula1>
    </dataValidation>
    <dataValidation type="decimal" allowBlank="1" showErrorMessage="1" errorTitle="Ошибка" error="Допускается ввод только неотрицательных чисел!" sqref="T13">
      <formula1>0</formula1>
      <formula2>9.99999999999999E+23</formula2>
    </dataValidation>
    <dataValidation type="decimal" allowBlank="1" showErrorMessage="1" errorTitle="Ошибка" error="Допускается ввод только неотрицательных чисел!" sqref="U13">
      <formula1>0</formula1>
      <formula2>9.99999999999999E+23</formula2>
    </dataValidation>
    <dataValidation type="decimal" allowBlank="1" showErrorMessage="1" errorTitle="Ошибка" error="Допускается ввод только неотрицательных чисел!" sqref="W13">
      <formula1>0</formula1>
      <formula2>9.99999999999999E+23</formula2>
    </dataValidation>
    <dataValidation type="decimal" allowBlank="1" showErrorMessage="1" errorTitle="Ошибка" error="Допускается ввод только неотрицательных чисел!" sqref="X13">
      <formula1>0</formula1>
      <formula2>9.99999999999999E+23</formula2>
    </dataValidation>
    <dataValidation type="date" allowBlank="1" showInputMessage="1" showErrorMessage="1" errorTitle="Ошибка" error="Дата указана не верно!" prompt="Формат ДД.ММ.ГГГГ" sqref="Y13">
      <formula1>18264</formula1>
      <formula2>73051</formula2>
    </dataValidation>
    <dataValidation type="textLength" operator="lessThanOrEqual" allowBlank="1" showInputMessage="1" showErrorMessage="1" errorTitle="Ошибка" error="Допускается ввод не более 900 символов!" sqref="Z13">
      <formula1>900</formula1>
    </dataValidation>
    <dataValidation type="list" allowBlank="1" showInputMessage="1" showErrorMessage="1" errorTitle="Ошибка" error="Выберите значение из списка!" sqref="AA13">
      <formula1>doc_list</formula1>
    </dataValidation>
    <dataValidation type="decimal" allowBlank="1" showErrorMessage="1" errorTitle="Ошибка" error="Допускается ввод только неотрицательных чисел!" sqref="AB13">
      <formula1>0</formula1>
      <formula2>9.99999999999999E+23</formula2>
    </dataValidation>
    <dataValidation type="date" allowBlank="1" showInputMessage="1" showErrorMessage="1" errorTitle="Ошибка" error="Дата указана не верно!" prompt="Формат ДД.ММ.ГГГГ" sqref="G14">
      <formula1>18264</formula1>
      <formula2>73051</formula2>
    </dataValidation>
    <dataValidation type="textLength" operator="lessThanOrEqual" allowBlank="1" showInputMessage="1" showErrorMessage="1" errorTitle="Ошибка" error="Допускается ввод не более 900 символов!" sqref="H14">
      <formula1>900</formula1>
    </dataValidation>
    <dataValidation type="list" allowBlank="1" showInputMessage="1" showErrorMessage="1" errorTitle="Ошибка" error="Выберите значение из списка!" sqref="I14">
      <formula1>doc_list</formula1>
    </dataValidation>
    <dataValidation type="textLength" operator="lessThanOrEqual" allowBlank="1" showInputMessage="1" showErrorMessage="1" errorTitle="Ошибка" error="Допускается ввод не более 900 символов!" sqref="J14">
      <formula1>900</formula1>
    </dataValidation>
    <dataValidation type="textLength" operator="lessThanOrEqual" allowBlank="1" showInputMessage="1" showErrorMessage="1" errorTitle="Ошибка" error="Допускается ввод не более 900 символов!" sqref="K14">
      <formula1>900</formula1>
    </dataValidation>
    <dataValidation type="date" allowBlank="1" showInputMessage="1" showErrorMessage="1" errorTitle="Ошибка" error="Дата указана не верно!" prompt="Формат ДД.ММ.ГГГГ" sqref="L14">
      <formula1>18264</formula1>
      <formula2>73051</formula2>
    </dataValidation>
    <dataValidation type="textLength" operator="lessThanOrEqual" allowBlank="1" showInputMessage="1" showErrorMessage="1" errorTitle="Ошибка" error="Допускается ввод не более 900 символов!" sqref="M14">
      <formula1>900</formula1>
    </dataValidation>
    <dataValidation type="list" allowBlank="1" showInputMessage="1" showErrorMessage="1" errorTitle="Ошибка" error="Выберите значение из списка!" sqref="N14">
      <formula1>doc_list</formula1>
    </dataValidation>
    <dataValidation type="decimal" allowBlank="1" showErrorMessage="1" errorTitle="Ошибка" error="Допускается ввод только неотрицательных чисел!" sqref="O14">
      <formula1>0</formula1>
      <formula2>9.99999999999999E+23</formula2>
    </dataValidation>
    <dataValidation type="decimal" allowBlank="1" showErrorMessage="1" errorTitle="Ошибка" error="Допускается ввод только неотрицательных чисел!" sqref="P1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Q14">
      <formula1>napr_list</formula1>
    </dataValidation>
    <dataValidation type="list" allowBlank="1" showInputMessage="1" showErrorMessage="1" errorTitle="Ошибка" error="Выберите значение из списка" prompt="Выберите значение из списка" sqref="R14">
      <formula1>metod_list</formula1>
    </dataValidation>
    <dataValidation type="list" allowBlank="1" showInputMessage="1" showErrorMessage="1" errorTitle="Ошибка" error="Выберите значение из списка" prompt="Выберите значение из списка" sqref="S14">
      <formula1>bid_category_c1</formula1>
    </dataValidation>
    <dataValidation type="decimal" allowBlank="1" showErrorMessage="1" errorTitle="Ошибка" error="Допускается ввод только неотрицательных чисел!" sqref="T14">
      <formula1>0</formula1>
      <formula2>9.99999999999999E+23</formula2>
    </dataValidation>
    <dataValidation type="decimal" allowBlank="1" showErrorMessage="1" errorTitle="Ошибка" error="Допускается ввод только неотрицательных чисел!" sqref="U14">
      <formula1>0</formula1>
      <formula2>9.99999999999999E+23</formula2>
    </dataValidation>
    <dataValidation type="decimal" allowBlank="1" showErrorMessage="1" errorTitle="Ошибка" error="Допускается ввод только неотрицательных чисел!" sqref="W14">
      <formula1>0</formula1>
      <formula2>9.99999999999999E+23</formula2>
    </dataValidation>
    <dataValidation type="decimal" allowBlank="1" showErrorMessage="1" errorTitle="Ошибка" error="Допускается ввод только неотрицательных чисел!" sqref="X14">
      <formula1>0</formula1>
      <formula2>9.99999999999999E+23</formula2>
    </dataValidation>
    <dataValidation type="date" allowBlank="1" showInputMessage="1" showErrorMessage="1" errorTitle="Ошибка" error="Дата указана не верно!" prompt="Формат ДД.ММ.ГГГГ" sqref="Y14">
      <formula1>18264</formula1>
      <formula2>73051</formula2>
    </dataValidation>
    <dataValidation type="textLength" operator="lessThanOrEqual" allowBlank="1" showInputMessage="1" showErrorMessage="1" errorTitle="Ошибка" error="Допускается ввод не более 900 символов!" sqref="Z14">
      <formula1>900</formula1>
    </dataValidation>
    <dataValidation type="list" allowBlank="1" showInputMessage="1" showErrorMessage="1" errorTitle="Ошибка" error="Выберите значение из списка!" sqref="AA14">
      <formula1>doc_list</formula1>
    </dataValidation>
    <dataValidation type="decimal" allowBlank="1" showErrorMessage="1" errorTitle="Ошибка" error="Допускается ввод только неотрицательных чисел!" sqref="AB14">
      <formula1>0</formula1>
      <formula2>9.99999999999999E+23</formula2>
    </dataValidation>
    <dataValidation type="date" allowBlank="1" showInputMessage="1" showErrorMessage="1" errorTitle="Ошибка" error="Дата указана не верно!" prompt="Формат ДД.ММ.ГГГГ" sqref="G15">
      <formula1>18264</formula1>
      <formula2>73051</formula2>
    </dataValidation>
    <dataValidation type="textLength" operator="lessThanOrEqual" allowBlank="1" showInputMessage="1" showErrorMessage="1" errorTitle="Ошибка" error="Допускается ввод не более 900 символов!" sqref="H15">
      <formula1>900</formula1>
    </dataValidation>
    <dataValidation type="list" allowBlank="1" showInputMessage="1" showErrorMessage="1" errorTitle="Ошибка" error="Выберите значение из списка!" sqref="I15">
      <formula1>doc_list</formula1>
    </dataValidation>
    <dataValidation type="textLength" operator="lessThanOrEqual" allowBlank="1" showInputMessage="1" showErrorMessage="1" errorTitle="Ошибка" error="Допускается ввод не более 900 символов!" sqref="J15">
      <formula1>900</formula1>
    </dataValidation>
    <dataValidation type="textLength" operator="lessThanOrEqual" allowBlank="1" showInputMessage="1" showErrorMessage="1" errorTitle="Ошибка" error="Допускается ввод не более 900 символов!" sqref="K15">
      <formula1>900</formula1>
    </dataValidation>
    <dataValidation type="date" allowBlank="1" showInputMessage="1" showErrorMessage="1" errorTitle="Ошибка" error="Дата указана не верно!" prompt="Формат ДД.ММ.ГГГГ" sqref="L15">
      <formula1>18264</formula1>
      <formula2>73051</formula2>
    </dataValidation>
    <dataValidation type="textLength" operator="lessThanOrEqual" allowBlank="1" showInputMessage="1" showErrorMessage="1" errorTitle="Ошибка" error="Допускается ввод не более 900 символов!" sqref="M15">
      <formula1>900</formula1>
    </dataValidation>
    <dataValidation type="list" allowBlank="1" showInputMessage="1" showErrorMessage="1" errorTitle="Ошибка" error="Выберите значение из списка!" sqref="N15">
      <formula1>doc_list</formula1>
    </dataValidation>
    <dataValidation type="decimal" allowBlank="1" showErrorMessage="1" errorTitle="Ошибка" error="Допускается ввод только неотрицательных чисел!" sqref="O15">
      <formula1>0</formula1>
      <formula2>9.99999999999999E+23</formula2>
    </dataValidation>
    <dataValidation type="decimal" allowBlank="1" showErrorMessage="1" errorTitle="Ошибка" error="Допускается ввод только неотрицательных чисел!" sqref="P1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Q15">
      <formula1>napr_list</formula1>
    </dataValidation>
    <dataValidation type="list" allowBlank="1" showInputMessage="1" showErrorMessage="1" errorTitle="Ошибка" error="Выберите значение из списка" prompt="Выберите значение из списка" sqref="R15">
      <formula1>metod_list</formula1>
    </dataValidation>
    <dataValidation type="list" allowBlank="1" showInputMessage="1" showErrorMessage="1" errorTitle="Ошибка" error="Выберите значение из списка" prompt="Выберите значение из списка" sqref="S15">
      <formula1>bid_category_c1</formula1>
    </dataValidation>
    <dataValidation type="decimal" allowBlank="1" showErrorMessage="1" errorTitle="Ошибка" error="Допускается ввод только неотрицательных чисел!" sqref="T15">
      <formula1>0</formula1>
      <formula2>9.99999999999999E+23</formula2>
    </dataValidation>
    <dataValidation type="decimal" allowBlank="1" showErrorMessage="1" errorTitle="Ошибка" error="Допускается ввод только неотрицательных чисел!" sqref="U15">
      <formula1>0</formula1>
      <formula2>9.99999999999999E+23</formula2>
    </dataValidation>
    <dataValidation type="decimal" allowBlank="1" showErrorMessage="1" errorTitle="Ошибка" error="Допускается ввод только неотрицательных чисел!" sqref="W15">
      <formula1>0</formula1>
      <formula2>9.99999999999999E+23</formula2>
    </dataValidation>
    <dataValidation type="decimal" allowBlank="1" showErrorMessage="1" errorTitle="Ошибка" error="Допускается ввод только неотрицательных чисел!" sqref="X15">
      <formula1>0</formula1>
      <formula2>9.99999999999999E+23</formula2>
    </dataValidation>
    <dataValidation type="date" allowBlank="1" showInputMessage="1" showErrorMessage="1" errorTitle="Ошибка" error="Дата указана не верно!" prompt="Формат ДД.ММ.ГГГГ" sqref="Y15">
      <formula1>18264</formula1>
      <formula2>73051</formula2>
    </dataValidation>
    <dataValidation type="textLength" operator="lessThanOrEqual" allowBlank="1" showInputMessage="1" showErrorMessage="1" errorTitle="Ошибка" error="Допускается ввод не более 900 символов!" sqref="Z15">
      <formula1>900</formula1>
    </dataValidation>
    <dataValidation type="list" allowBlank="1" showInputMessage="1" showErrorMessage="1" errorTitle="Ошибка" error="Выберите значение из списка!" sqref="AA15">
      <formula1>doc_list</formula1>
    </dataValidation>
    <dataValidation type="decimal" allowBlank="1" showErrorMessage="1" errorTitle="Ошибка" error="Допускается ввод только неотрицательных чисел!" sqref="AB15">
      <formula1>0</formula1>
      <formula2>9.99999999999999E+23</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E4" workbookViewId="0">
      <selection activeCell="F9" sqref="F9:F10"/>
    </sheetView>
  </sheetViews>
  <sheetFormatPr defaultRowHeight="11.25" customHeight="1"/>
  <cols>
    <col min="1" max="4" width="9.109375" hidden="1"/>
    <col min="5" max="5" width="4.6640625" customWidth="1"/>
    <col min="7" max="7" width="50.44140625" customWidth="1"/>
    <col min="8" max="8" width="13.109375" customWidth="1"/>
    <col min="9" max="9" width="15.6640625" customWidth="1"/>
    <col min="10" max="10" width="16.44140625" customWidth="1"/>
    <col min="11" max="11" width="18.5546875" customWidth="1"/>
    <col min="12" max="12" width="18.44140625" customWidth="1"/>
  </cols>
  <sheetData>
    <row r="1" spans="6:12" ht="21" hidden="1" customHeight="1">
      <c r="L1" s="86" t="b">
        <f>"план"=god</f>
        <v>0</v>
      </c>
    </row>
    <row r="2" spans="6:12" ht="21" hidden="1" customHeight="1"/>
    <row r="3" spans="6:12" ht="21" hidden="1" customHeight="1"/>
    <row r="4" spans="6:12" ht="16.5" customHeight="1"/>
    <row r="5" spans="6:12" ht="21.75" customHeight="1">
      <c r="K5" s="73"/>
      <c r="L5" s="73" t="s">
        <v>749</v>
      </c>
    </row>
    <row r="6" spans="6:12" ht="30.75" customHeight="1">
      <c r="F6" s="217" t="s">
        <v>625</v>
      </c>
      <c r="G6" s="217"/>
      <c r="H6" s="217"/>
      <c r="I6" s="217"/>
      <c r="J6" s="217"/>
      <c r="K6" s="217"/>
      <c r="L6" s="217"/>
    </row>
    <row r="7" spans="6:12" ht="11.25" customHeight="1">
      <c r="F7" s="87"/>
      <c r="G7" s="87"/>
      <c r="H7" s="87"/>
      <c r="I7" s="87"/>
      <c r="J7" s="87"/>
      <c r="K7" s="87"/>
    </row>
    <row r="8" spans="6:12" ht="11.25" customHeight="1">
      <c r="F8" s="221" t="str">
        <f>IF(god_first="план","На плановый год","За "&amp;god_first&amp;" год")</f>
        <v>За 2021 год</v>
      </c>
      <c r="G8" s="221"/>
      <c r="H8" s="221"/>
      <c r="I8" s="221"/>
      <c r="J8" s="221"/>
      <c r="K8" s="222"/>
      <c r="L8" s="218" t="str">
        <f>"ПЛАН количество технологических присоединений (шт.) "&amp;Титульный!F11</f>
        <v>ПЛАН количество технологических присоединений (шт.) 2023</v>
      </c>
    </row>
    <row r="9" spans="6:12" ht="27" customHeight="1">
      <c r="F9" s="223" t="s">
        <v>684</v>
      </c>
      <c r="G9" s="223" t="s">
        <v>750</v>
      </c>
      <c r="H9" s="223" t="s">
        <v>751</v>
      </c>
      <c r="I9" s="223"/>
      <c r="J9" s="223"/>
      <c r="K9" s="223" t="s">
        <v>752</v>
      </c>
      <c r="L9" s="219"/>
    </row>
    <row r="10" spans="6:12" ht="45" customHeight="1">
      <c r="F10" s="223"/>
      <c r="G10" s="223"/>
      <c r="H10" s="77" t="s">
        <v>753</v>
      </c>
      <c r="I10" s="77" t="s">
        <v>754</v>
      </c>
      <c r="J10" s="77" t="s">
        <v>755</v>
      </c>
      <c r="K10" s="223"/>
      <c r="L10" s="220"/>
    </row>
    <row r="11" spans="6:12" ht="3.75" hidden="1" customHeight="1">
      <c r="F11" s="88" t="s">
        <v>709</v>
      </c>
      <c r="G11" s="89"/>
      <c r="H11" s="89"/>
      <c r="I11" s="89"/>
      <c r="J11" s="89"/>
      <c r="K11" s="89"/>
      <c r="L11" s="89"/>
    </row>
    <row r="12" spans="6:12" ht="33.75" customHeight="1">
      <c r="F12" s="77" t="s">
        <v>756</v>
      </c>
      <c r="G12" s="90" t="s">
        <v>757</v>
      </c>
      <c r="H12" s="91">
        <f>'С1 расходы'!H13</f>
        <v>24206.868000000002</v>
      </c>
      <c r="I12" s="92">
        <f>COUNT('Прил 1_дог'!P11:P17)</f>
        <v>4</v>
      </c>
      <c r="J12" s="91">
        <f>SUM('Прил 1_дог'!$P$11:$P$17)</f>
        <v>917.2</v>
      </c>
      <c r="K12" s="93">
        <f>IF(I12=0,0,H12/I12)</f>
        <v>6051.7170000000006</v>
      </c>
      <c r="L12" s="94"/>
    </row>
    <row r="13" spans="6:12" ht="33.75" customHeight="1">
      <c r="F13" s="95" t="s">
        <v>758</v>
      </c>
      <c r="G13" s="96" t="s">
        <v>759</v>
      </c>
      <c r="H13" s="97"/>
      <c r="I13" s="92">
        <f>COUNTIF('Прил 1_дог'!AC11:AC17,1)</f>
        <v>0</v>
      </c>
      <c r="J13" s="91">
        <f>SUMIF('Прил 1_дог'!AC11:AC17,1,'Прил 1_дог'!$P$11:$P$17)</f>
        <v>0</v>
      </c>
      <c r="K13" s="93">
        <f>IF(I13=0,0,H13/I13)</f>
        <v>0</v>
      </c>
      <c r="L13" s="94"/>
    </row>
    <row r="14" spans="6:12" ht="33.75" customHeight="1">
      <c r="F14" s="95" t="s">
        <v>760</v>
      </c>
      <c r="G14" s="96" t="s">
        <v>761</v>
      </c>
      <c r="H14" s="97"/>
      <c r="I14" s="92">
        <f>COUNTIF('Прил 1_дог'!AC11:AC17,2)</f>
        <v>2</v>
      </c>
      <c r="J14" s="91">
        <f>SUMIF('Прил 1_дог'!AC11:AC17,2,'Прил 1_дог'!$P$11:$P$17)</f>
        <v>147.19999999999999</v>
      </c>
      <c r="K14" s="93">
        <f>IF(I14=0,0,H14/I14)</f>
        <v>0</v>
      </c>
      <c r="L14" s="94"/>
    </row>
    <row r="15" spans="6:12" ht="33.75" customHeight="1">
      <c r="F15" s="77" t="s">
        <v>762</v>
      </c>
      <c r="G15" s="98" t="s">
        <v>763</v>
      </c>
      <c r="H15" s="81"/>
      <c r="I15" s="81"/>
      <c r="J15" s="99"/>
      <c r="K15" s="99"/>
      <c r="L15" s="99"/>
    </row>
    <row r="16" spans="6:12" ht="33.75" customHeight="1">
      <c r="F16" s="100" t="s">
        <v>764</v>
      </c>
      <c r="G16" s="101" t="s">
        <v>765</v>
      </c>
      <c r="H16" s="102">
        <f>'С1 расходы'!H54</f>
        <v>1488.6579999999999</v>
      </c>
      <c r="I16" s="92">
        <f>COUNTIF('Прил 1_дог'!S11:S17,"п. 12(1) и 14")</f>
        <v>2</v>
      </c>
      <c r="J16" s="91">
        <f>SUMIF('Прил 1_дог'!S11:S17,"п. 12(1) и 14",'Прил 1_дог'!$P$11:$P$17)</f>
        <v>147.19999999999999</v>
      </c>
      <c r="K16" s="93">
        <f>IF(I16=0,0,H16/I16)</f>
        <v>744.32899999999995</v>
      </c>
      <c r="L16" s="94"/>
    </row>
    <row r="17" spans="6:12" ht="33.75" customHeight="1">
      <c r="F17" s="100" t="s">
        <v>766</v>
      </c>
      <c r="G17" s="101" t="s">
        <v>767</v>
      </c>
      <c r="H17" s="91">
        <f>'С1 расходы'!H95</f>
        <v>18859.894</v>
      </c>
      <c r="I17" s="92">
        <f>COUNTIF('Прил 1_дог'!S11:S17,"НЕ п. 12(1) и 14")</f>
        <v>2</v>
      </c>
      <c r="J17" s="91">
        <f>SUMIF('Прил 1_дог'!S11:S17,"НЕ п. 12(1) и 14",'Прил 1_дог'!$P$11:$P$17)</f>
        <v>770</v>
      </c>
      <c r="K17" s="93">
        <f>IF(I17=0,0,H17/I17)</f>
        <v>9429.9470000000001</v>
      </c>
      <c r="L17" s="94"/>
    </row>
  </sheetData>
  <sheetProtection formatColumns="0" formatRows="0" insertRows="0" deleteColumns="0" deleteRows="0" sort="0" autoFilter="0"/>
  <mergeCells count="7">
    <mergeCell ref="F6:L6"/>
    <mergeCell ref="L8:L10"/>
    <mergeCell ref="F8:K8"/>
    <mergeCell ref="F9:F10"/>
    <mergeCell ref="G9:G10"/>
    <mergeCell ref="H9:J9"/>
    <mergeCell ref="K9:K10"/>
  </mergeCells>
  <dataValidations count="2">
    <dataValidation type="decimal" allowBlank="1" showErrorMessage="1" errorTitle="Ошибка" error="Допускается ввод только неотрицательных чисел!" sqref="H16:H17 H13:H14">
      <formula1>0</formula1>
      <formula2>9.99999999999999E+23</formula2>
    </dataValidation>
    <dataValidation type="whole" allowBlank="1" showErrorMessage="1" errorTitle="Ошибка" error="Допускается ввод только неотрицательных целых чисел!" sqref="I12 L16:L17 L12:L14">
      <formula1>0</formula1>
      <formula2>9.99999999999999E+23</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4"/>
  <sheetViews>
    <sheetView showGridLines="0" topLeftCell="E5" workbookViewId="0">
      <selection activeCell="F9" sqref="F9:F10"/>
    </sheetView>
  </sheetViews>
  <sheetFormatPr defaultRowHeight="11.25" customHeight="1"/>
  <cols>
    <col min="1" max="4" width="9.109375" hidden="1"/>
    <col min="5" max="5" width="5.44140625" customWidth="1"/>
    <col min="6" max="6" width="8.88671875" customWidth="1"/>
    <col min="7" max="7" width="54.6640625" customWidth="1"/>
    <col min="8" max="8" width="14.33203125" customWidth="1"/>
    <col min="9" max="9" width="6.109375" customWidth="1"/>
    <col min="10" max="10" width="10.88671875" customWidth="1"/>
    <col min="11" max="11" width="17.33203125" customWidth="1"/>
    <col min="12" max="12" width="10.6640625" customWidth="1"/>
    <col min="13" max="13" width="12.44140625" customWidth="1"/>
    <col min="14" max="14" width="18.44140625" customWidth="1"/>
    <col min="15" max="15" width="24.44140625" customWidth="1"/>
    <col min="17" max="17" width="10.109375" customWidth="1"/>
    <col min="19" max="19" width="18.44140625" customWidth="1"/>
  </cols>
  <sheetData>
    <row r="1" spans="6:19" ht="11.25" hidden="1" customHeight="1">
      <c r="L1" s="72" t="s">
        <v>680</v>
      </c>
      <c r="N1" s="72" t="s">
        <v>681</v>
      </c>
    </row>
    <row r="2" spans="6:19" ht="11.25" hidden="1" customHeight="1"/>
    <row r="3" spans="6:19" ht="11.25" hidden="1" customHeight="1"/>
    <row r="4" spans="6:19" ht="11.25" hidden="1" customHeight="1"/>
    <row r="5" spans="6:19" ht="11.25" customHeight="1">
      <c r="F5" s="103"/>
      <c r="G5" s="103"/>
      <c r="H5" s="103"/>
      <c r="I5" s="103"/>
      <c r="J5" s="103"/>
      <c r="K5" s="103"/>
      <c r="L5" s="103"/>
      <c r="M5" s="103"/>
      <c r="O5" s="103" t="s">
        <v>768</v>
      </c>
      <c r="P5" s="103"/>
      <c r="Q5" s="103"/>
      <c r="R5" s="103"/>
    </row>
    <row r="6" spans="6:19" ht="29.25" customHeight="1">
      <c r="F6" s="256" t="s">
        <v>627</v>
      </c>
      <c r="G6" s="257"/>
      <c r="H6" s="257"/>
      <c r="I6" s="257"/>
      <c r="J6" s="257"/>
      <c r="K6" s="257"/>
      <c r="L6" s="257"/>
      <c r="M6" s="257"/>
      <c r="N6" s="257"/>
      <c r="O6" s="258"/>
      <c r="P6" s="43"/>
      <c r="Q6" s="43"/>
      <c r="R6" s="43"/>
      <c r="S6" s="43"/>
    </row>
    <row r="7" spans="6:19" ht="11.25" customHeight="1">
      <c r="F7" s="71"/>
      <c r="G7" s="71"/>
      <c r="H7" s="71"/>
      <c r="I7" s="71"/>
      <c r="J7" s="71"/>
      <c r="K7" s="71"/>
      <c r="L7" s="71"/>
      <c r="M7" s="71"/>
      <c r="N7" s="71"/>
      <c r="O7" s="71"/>
      <c r="P7" s="71"/>
      <c r="Q7" s="71"/>
      <c r="R7" s="71"/>
      <c r="S7" s="71"/>
    </row>
    <row r="8" spans="6:19" ht="11.25" customHeight="1">
      <c r="F8" s="250" t="str">
        <f>IF(god_first="план","За плановый год","За "&amp;god_first&amp;" год")</f>
        <v>За 2021 год</v>
      </c>
      <c r="G8" s="251"/>
      <c r="H8" s="251"/>
      <c r="I8" s="251"/>
      <c r="J8" s="251"/>
      <c r="K8" s="251"/>
      <c r="L8" s="251"/>
      <c r="M8" s="251"/>
      <c r="N8" s="251"/>
      <c r="O8" s="104"/>
      <c r="P8" s="71"/>
      <c r="Q8" s="71"/>
      <c r="R8" s="71"/>
      <c r="S8" s="71"/>
    </row>
    <row r="9" spans="6:19" ht="11.25" customHeight="1">
      <c r="F9" s="252" t="s">
        <v>684</v>
      </c>
      <c r="G9" s="252" t="s">
        <v>769</v>
      </c>
      <c r="H9" s="253" t="s">
        <v>770</v>
      </c>
      <c r="I9" s="254" t="s">
        <v>771</v>
      </c>
      <c r="J9" s="255"/>
      <c r="K9" s="255"/>
      <c r="L9" s="255"/>
      <c r="M9" s="255"/>
      <c r="N9" s="255"/>
      <c r="O9" s="259" t="s">
        <v>772</v>
      </c>
      <c r="P9" s="71"/>
      <c r="Q9" s="71"/>
      <c r="R9" s="71"/>
      <c r="S9" s="71"/>
    </row>
    <row r="10" spans="6:19" ht="22.5" customHeight="1">
      <c r="F10" s="232"/>
      <c r="G10" s="232"/>
      <c r="H10" s="205"/>
      <c r="I10" s="250" t="s">
        <v>684</v>
      </c>
      <c r="J10" s="260"/>
      <c r="K10" s="77" t="s">
        <v>773</v>
      </c>
      <c r="L10" s="77" t="s">
        <v>774</v>
      </c>
      <c r="M10" s="77" t="s">
        <v>775</v>
      </c>
      <c r="N10" s="106" t="s">
        <v>704</v>
      </c>
      <c r="O10" s="223"/>
      <c r="P10" s="71"/>
      <c r="Q10" s="71"/>
      <c r="R10" s="71"/>
      <c r="S10" s="71"/>
    </row>
    <row r="11" spans="6:19" ht="6.75" customHeight="1">
      <c r="F11" s="107" t="s">
        <v>709</v>
      </c>
    </row>
    <row r="12" spans="6:19" ht="15.75" customHeight="1">
      <c r="F12" s="261" t="s">
        <v>776</v>
      </c>
      <c r="G12" s="261"/>
      <c r="H12" s="261"/>
      <c r="I12" s="261"/>
      <c r="J12" s="261"/>
      <c r="K12" s="261"/>
      <c r="L12" s="261"/>
      <c r="M12" s="261"/>
      <c r="N12" s="262"/>
      <c r="O12" s="108"/>
    </row>
    <row r="13" spans="6:19" ht="22.5" customHeight="1">
      <c r="F13" s="105" t="s">
        <v>758</v>
      </c>
      <c r="G13" s="109" t="s">
        <v>777</v>
      </c>
      <c r="H13" s="110">
        <f>SUM(H14:H25,H43)</f>
        <v>24206.868000000002</v>
      </c>
      <c r="I13" s="245"/>
      <c r="J13" s="246"/>
      <c r="K13" s="246"/>
      <c r="L13" s="246"/>
      <c r="M13" s="246"/>
      <c r="N13" s="246"/>
      <c r="O13" s="111"/>
    </row>
    <row r="14" spans="6:19" ht="11.25" hidden="1" customHeight="1">
      <c r="F14" s="247" t="s">
        <v>778</v>
      </c>
      <c r="G14" s="248" t="s">
        <v>779</v>
      </c>
      <c r="H14" s="230"/>
      <c r="I14" s="82"/>
      <c r="J14" s="112" t="s">
        <v>780</v>
      </c>
      <c r="K14" s="83"/>
      <c r="L14" s="83"/>
      <c r="M14" s="83"/>
      <c r="N14" s="83"/>
      <c r="O14" s="84"/>
    </row>
    <row r="15" spans="6:19" ht="11.25" customHeight="1">
      <c r="F15" s="223"/>
      <c r="G15" s="248"/>
      <c r="H15" s="230"/>
      <c r="I15" s="82"/>
      <c r="J15" s="83"/>
      <c r="K15" s="83" t="s">
        <v>781</v>
      </c>
      <c r="L15" s="83"/>
      <c r="M15" s="83"/>
      <c r="N15" s="83"/>
      <c r="O15" s="84"/>
    </row>
    <row r="16" spans="6:19" ht="11.25" hidden="1" customHeight="1">
      <c r="F16" s="231" t="s">
        <v>782</v>
      </c>
      <c r="G16" s="236" t="s">
        <v>783</v>
      </c>
      <c r="H16" s="230"/>
      <c r="I16" s="82"/>
      <c r="J16" s="112" t="s">
        <v>784</v>
      </c>
      <c r="K16" s="83"/>
      <c r="L16" s="83"/>
      <c r="M16" s="83"/>
      <c r="N16" s="83"/>
      <c r="O16" s="84"/>
    </row>
    <row r="17" spans="1:19" ht="11.25" customHeight="1">
      <c r="F17" s="232"/>
      <c r="G17" s="237"/>
      <c r="H17" s="230"/>
      <c r="I17" s="82"/>
      <c r="J17" s="83"/>
      <c r="K17" s="83" t="s">
        <v>781</v>
      </c>
      <c r="L17" s="83"/>
      <c r="M17" s="83"/>
      <c r="N17" s="83"/>
      <c r="O17" s="84"/>
    </row>
    <row r="18" spans="1:19" ht="11.25" hidden="1" customHeight="1">
      <c r="F18" s="231" t="s">
        <v>785</v>
      </c>
      <c r="G18" s="236" t="s">
        <v>786</v>
      </c>
      <c r="H18" s="230">
        <v>18700</v>
      </c>
      <c r="I18" s="82"/>
      <c r="J18" s="112" t="s">
        <v>787</v>
      </c>
      <c r="K18" s="83"/>
      <c r="L18" s="83"/>
      <c r="M18" s="83"/>
      <c r="N18" s="83"/>
      <c r="O18" s="84"/>
    </row>
    <row r="19" spans="1:19" ht="63.75" customHeight="1">
      <c r="A19" s="173"/>
      <c r="B19" s="173"/>
      <c r="C19" s="173"/>
      <c r="D19" s="173"/>
      <c r="E19" s="173"/>
      <c r="F19" s="249"/>
      <c r="G19" s="249"/>
      <c r="H19" s="249"/>
      <c r="I19" s="120" t="s">
        <v>710</v>
      </c>
      <c r="J19" s="132" t="s">
        <v>788</v>
      </c>
      <c r="K19" s="133" t="s">
        <v>789</v>
      </c>
      <c r="L19" s="174">
        <v>44561.579340277778</v>
      </c>
      <c r="M19" s="133" t="s">
        <v>736</v>
      </c>
      <c r="N19" s="175" t="s">
        <v>790</v>
      </c>
      <c r="O19" s="125"/>
      <c r="P19" s="173"/>
      <c r="Q19" s="173"/>
      <c r="R19" s="173"/>
      <c r="S19" s="173"/>
    </row>
    <row r="20" spans="1:19" ht="11.25" customHeight="1">
      <c r="F20" s="232"/>
      <c r="G20" s="237"/>
      <c r="H20" s="230"/>
      <c r="I20" s="82"/>
      <c r="J20" s="83"/>
      <c r="K20" s="83" t="s">
        <v>781</v>
      </c>
      <c r="L20" s="83"/>
      <c r="M20" s="83"/>
      <c r="N20" s="83"/>
      <c r="O20" s="84"/>
    </row>
    <row r="21" spans="1:19" ht="11.25" hidden="1" customHeight="1">
      <c r="F21" s="231" t="s">
        <v>791</v>
      </c>
      <c r="G21" s="236" t="s">
        <v>792</v>
      </c>
      <c r="H21" s="230">
        <v>5506.8680000000004</v>
      </c>
      <c r="I21" s="82"/>
      <c r="J21" s="112" t="s">
        <v>793</v>
      </c>
      <c r="K21" s="83"/>
      <c r="L21" s="83"/>
      <c r="M21" s="83"/>
      <c r="N21" s="83"/>
      <c r="O21" s="84"/>
    </row>
    <row r="22" spans="1:19" ht="66.75" customHeight="1">
      <c r="A22" s="173"/>
      <c r="B22" s="173"/>
      <c r="C22" s="173"/>
      <c r="D22" s="173"/>
      <c r="E22" s="173"/>
      <c r="F22" s="249"/>
      <c r="G22" s="249"/>
      <c r="H22" s="249"/>
      <c r="I22" s="120" t="s">
        <v>710</v>
      </c>
      <c r="J22" s="132" t="s">
        <v>794</v>
      </c>
      <c r="K22" s="133" t="s">
        <v>789</v>
      </c>
      <c r="L22" s="174">
        <v>44561.580763888887</v>
      </c>
      <c r="M22" s="133" t="s">
        <v>736</v>
      </c>
      <c r="N22" s="175" t="s">
        <v>795</v>
      </c>
      <c r="O22" s="125"/>
      <c r="P22" s="173"/>
      <c r="Q22" s="173"/>
      <c r="R22" s="173"/>
      <c r="S22" s="173"/>
    </row>
    <row r="23" spans="1:19" ht="68.25" customHeight="1">
      <c r="A23" s="173"/>
      <c r="B23" s="173"/>
      <c r="C23" s="173"/>
      <c r="D23" s="173"/>
      <c r="E23" s="173"/>
      <c r="F23" s="249"/>
      <c r="G23" s="249"/>
      <c r="H23" s="249"/>
      <c r="I23" s="120" t="s">
        <v>710</v>
      </c>
      <c r="J23" s="132" t="s">
        <v>796</v>
      </c>
      <c r="K23" s="133" t="s">
        <v>789</v>
      </c>
      <c r="L23" s="174">
        <v>44561.581990740742</v>
      </c>
      <c r="M23" s="133" t="s">
        <v>736</v>
      </c>
      <c r="N23" s="175" t="s">
        <v>797</v>
      </c>
      <c r="O23" s="125"/>
      <c r="P23" s="173"/>
      <c r="Q23" s="173"/>
      <c r="R23" s="173"/>
      <c r="S23" s="173"/>
    </row>
    <row r="24" spans="1:19" ht="11.25" customHeight="1">
      <c r="F24" s="232"/>
      <c r="G24" s="237"/>
      <c r="H24" s="230"/>
      <c r="I24" s="82"/>
      <c r="J24" s="83"/>
      <c r="K24" s="83" t="s">
        <v>781</v>
      </c>
      <c r="L24" s="83"/>
      <c r="M24" s="83"/>
      <c r="N24" s="83"/>
      <c r="O24" s="84"/>
    </row>
    <row r="25" spans="1:19" ht="11.25" customHeight="1">
      <c r="F25" s="231" t="s">
        <v>798</v>
      </c>
      <c r="G25" s="236" t="s">
        <v>799</v>
      </c>
      <c r="H25" s="224">
        <f>SUM(H27:H31)</f>
        <v>0</v>
      </c>
      <c r="I25" s="226"/>
      <c r="J25" s="227"/>
      <c r="K25" s="227"/>
      <c r="L25" s="227"/>
      <c r="M25" s="227"/>
      <c r="N25" s="227"/>
      <c r="O25" s="111"/>
    </row>
    <row r="26" spans="1:19" ht="11.25" customHeight="1">
      <c r="F26" s="232"/>
      <c r="G26" s="237"/>
      <c r="H26" s="225"/>
      <c r="I26" s="228"/>
      <c r="J26" s="229"/>
      <c r="K26" s="229"/>
      <c r="L26" s="229"/>
      <c r="M26" s="229"/>
      <c r="N26" s="229"/>
      <c r="O26" s="111"/>
    </row>
    <row r="27" spans="1:19" ht="11.25" hidden="1" customHeight="1">
      <c r="F27" s="238" t="s">
        <v>800</v>
      </c>
      <c r="G27" s="233" t="s">
        <v>801</v>
      </c>
      <c r="H27" s="230"/>
      <c r="I27" s="82"/>
      <c r="J27" s="112" t="s">
        <v>802</v>
      </c>
      <c r="K27" s="83"/>
      <c r="L27" s="83"/>
      <c r="M27" s="83"/>
      <c r="N27" s="83"/>
      <c r="O27" s="84"/>
    </row>
    <row r="28" spans="1:19" ht="11.25" customHeight="1">
      <c r="F28" s="232"/>
      <c r="G28" s="234"/>
      <c r="H28" s="230"/>
      <c r="I28" s="82"/>
      <c r="J28" s="83"/>
      <c r="K28" s="83" t="s">
        <v>781</v>
      </c>
      <c r="L28" s="83"/>
      <c r="M28" s="83"/>
      <c r="N28" s="83"/>
      <c r="O28" s="84"/>
    </row>
    <row r="29" spans="1:19" ht="11.25" hidden="1" customHeight="1">
      <c r="F29" s="238" t="s">
        <v>803</v>
      </c>
      <c r="G29" s="233" t="s">
        <v>804</v>
      </c>
      <c r="H29" s="230"/>
      <c r="I29" s="82"/>
      <c r="J29" s="112" t="s">
        <v>805</v>
      </c>
      <c r="K29" s="83"/>
      <c r="L29" s="83"/>
      <c r="M29" s="83"/>
      <c r="N29" s="83"/>
      <c r="O29" s="84"/>
    </row>
    <row r="30" spans="1:19" ht="24" customHeight="1">
      <c r="F30" s="232"/>
      <c r="G30" s="234"/>
      <c r="H30" s="230"/>
      <c r="I30" s="82"/>
      <c r="J30" s="83"/>
      <c r="K30" s="83" t="s">
        <v>781</v>
      </c>
      <c r="L30" s="83"/>
      <c r="M30" s="83"/>
      <c r="N30" s="83"/>
      <c r="O30" s="84"/>
    </row>
    <row r="31" spans="1:19" ht="11.25" customHeight="1">
      <c r="F31" s="238" t="s">
        <v>806</v>
      </c>
      <c r="G31" s="233" t="s">
        <v>807</v>
      </c>
      <c r="H31" s="224">
        <f>SUM(H33:H41)</f>
        <v>0</v>
      </c>
      <c r="I31" s="226"/>
      <c r="J31" s="227"/>
      <c r="K31" s="227"/>
      <c r="L31" s="227"/>
      <c r="M31" s="227"/>
      <c r="N31" s="227"/>
      <c r="O31" s="111"/>
    </row>
    <row r="32" spans="1:19" ht="11.25" customHeight="1">
      <c r="F32" s="232"/>
      <c r="G32" s="234"/>
      <c r="H32" s="225"/>
      <c r="I32" s="228"/>
      <c r="J32" s="229"/>
      <c r="K32" s="229"/>
      <c r="L32" s="229"/>
      <c r="M32" s="229"/>
      <c r="N32" s="229"/>
      <c r="O32" s="111"/>
    </row>
    <row r="33" spans="6:15" ht="11.25" hidden="1" customHeight="1">
      <c r="F33" s="239" t="s">
        <v>808</v>
      </c>
      <c r="G33" s="240" t="s">
        <v>809</v>
      </c>
      <c r="H33" s="230"/>
      <c r="I33" s="82"/>
      <c r="J33" s="112" t="s">
        <v>810</v>
      </c>
      <c r="K33" s="83"/>
      <c r="L33" s="83"/>
      <c r="M33" s="83"/>
      <c r="N33" s="83"/>
      <c r="O33" s="84"/>
    </row>
    <row r="34" spans="6:15" ht="11.25" customHeight="1">
      <c r="F34" s="232"/>
      <c r="G34" s="241"/>
      <c r="H34" s="230"/>
      <c r="I34" s="82"/>
      <c r="J34" s="83"/>
      <c r="K34" s="83" t="s">
        <v>781</v>
      </c>
      <c r="L34" s="83"/>
      <c r="M34" s="83"/>
      <c r="N34" s="83"/>
      <c r="O34" s="84"/>
    </row>
    <row r="35" spans="6:15" ht="11.25" hidden="1" customHeight="1">
      <c r="F35" s="239" t="s">
        <v>811</v>
      </c>
      <c r="G35" s="240" t="s">
        <v>812</v>
      </c>
      <c r="H35" s="230"/>
      <c r="I35" s="82"/>
      <c r="J35" s="112" t="s">
        <v>813</v>
      </c>
      <c r="K35" s="83"/>
      <c r="L35" s="83"/>
      <c r="M35" s="83"/>
      <c r="N35" s="83"/>
      <c r="O35" s="84"/>
    </row>
    <row r="36" spans="6:15" ht="11.25" customHeight="1">
      <c r="F36" s="232"/>
      <c r="G36" s="241"/>
      <c r="H36" s="230"/>
      <c r="I36" s="82"/>
      <c r="J36" s="83"/>
      <c r="K36" s="83" t="s">
        <v>781</v>
      </c>
      <c r="L36" s="83"/>
      <c r="M36" s="83"/>
      <c r="N36" s="83"/>
      <c r="O36" s="84"/>
    </row>
    <row r="37" spans="6:15" ht="11.25" hidden="1" customHeight="1">
      <c r="F37" s="239" t="s">
        <v>814</v>
      </c>
      <c r="G37" s="240" t="s">
        <v>815</v>
      </c>
      <c r="H37" s="230"/>
      <c r="I37" s="82"/>
      <c r="J37" s="112" t="s">
        <v>816</v>
      </c>
      <c r="K37" s="83"/>
      <c r="L37" s="83"/>
      <c r="M37" s="83"/>
      <c r="N37" s="83"/>
      <c r="O37" s="84"/>
    </row>
    <row r="38" spans="6:15" ht="36" customHeight="1">
      <c r="F38" s="232"/>
      <c r="G38" s="241"/>
      <c r="H38" s="230"/>
      <c r="I38" s="82"/>
      <c r="J38" s="83"/>
      <c r="K38" s="83" t="s">
        <v>781</v>
      </c>
      <c r="L38" s="83"/>
      <c r="M38" s="83"/>
      <c r="N38" s="83"/>
      <c r="O38" s="84"/>
    </row>
    <row r="39" spans="6:15" ht="11.25" hidden="1" customHeight="1">
      <c r="F39" s="239" t="s">
        <v>817</v>
      </c>
      <c r="G39" s="240" t="s">
        <v>818</v>
      </c>
      <c r="H39" s="230"/>
      <c r="I39" s="82"/>
      <c r="J39" s="112" t="s">
        <v>819</v>
      </c>
      <c r="K39" s="83"/>
      <c r="L39" s="83"/>
      <c r="M39" s="83"/>
      <c r="N39" s="83"/>
      <c r="O39" s="84"/>
    </row>
    <row r="40" spans="6:15" ht="11.25" customHeight="1">
      <c r="F40" s="232"/>
      <c r="G40" s="241"/>
      <c r="H40" s="230"/>
      <c r="I40" s="82"/>
      <c r="J40" s="83"/>
      <c r="K40" s="83" t="s">
        <v>781</v>
      </c>
      <c r="L40" s="83"/>
      <c r="M40" s="83"/>
      <c r="N40" s="83"/>
      <c r="O40" s="84"/>
    </row>
    <row r="41" spans="6:15" ht="11.25" hidden="1" customHeight="1">
      <c r="F41" s="239" t="s">
        <v>820</v>
      </c>
      <c r="G41" s="240" t="s">
        <v>821</v>
      </c>
      <c r="H41" s="230"/>
      <c r="I41" s="82"/>
      <c r="J41" s="112" t="s">
        <v>822</v>
      </c>
      <c r="K41" s="83"/>
      <c r="L41" s="83"/>
      <c r="M41" s="83"/>
      <c r="N41" s="83"/>
      <c r="O41" s="84"/>
    </row>
    <row r="42" spans="6:15" ht="24" customHeight="1">
      <c r="F42" s="232"/>
      <c r="G42" s="241"/>
      <c r="H42" s="230"/>
      <c r="I42" s="82"/>
      <c r="J42" s="83"/>
      <c r="K42" s="83" t="s">
        <v>781</v>
      </c>
      <c r="L42" s="83"/>
      <c r="M42" s="83"/>
      <c r="N42" s="83"/>
      <c r="O42" s="84"/>
    </row>
    <row r="43" spans="6:15" ht="11.25" customHeight="1">
      <c r="F43" s="235" t="s">
        <v>823</v>
      </c>
      <c r="G43" s="236" t="s">
        <v>824</v>
      </c>
      <c r="H43" s="224">
        <f>SUM(H45:H51)</f>
        <v>0</v>
      </c>
      <c r="I43" s="226"/>
      <c r="J43" s="227"/>
      <c r="K43" s="227"/>
      <c r="L43" s="227"/>
      <c r="M43" s="227"/>
      <c r="N43" s="227"/>
      <c r="O43" s="111"/>
    </row>
    <row r="44" spans="6:15" ht="11.25" customHeight="1">
      <c r="F44" s="232"/>
      <c r="G44" s="237"/>
      <c r="H44" s="225"/>
      <c r="I44" s="228"/>
      <c r="J44" s="229"/>
      <c r="K44" s="229"/>
      <c r="L44" s="229"/>
      <c r="M44" s="229"/>
      <c r="N44" s="229"/>
      <c r="O44" s="111"/>
    </row>
    <row r="45" spans="6:15" ht="11.25" hidden="1" customHeight="1">
      <c r="F45" s="231" t="s">
        <v>825</v>
      </c>
      <c r="G45" s="233" t="s">
        <v>826</v>
      </c>
      <c r="H45" s="230"/>
      <c r="I45" s="82"/>
      <c r="J45" s="113" t="s">
        <v>827</v>
      </c>
      <c r="K45" s="83"/>
      <c r="L45" s="83"/>
      <c r="M45" s="83"/>
      <c r="N45" s="83"/>
      <c r="O45" s="84"/>
    </row>
    <row r="46" spans="6:15" ht="11.25" customHeight="1">
      <c r="F46" s="232"/>
      <c r="G46" s="234"/>
      <c r="H46" s="230"/>
      <c r="I46" s="82"/>
      <c r="J46" s="83"/>
      <c r="K46" s="83" t="s">
        <v>781</v>
      </c>
      <c r="L46" s="83"/>
      <c r="M46" s="83"/>
      <c r="N46" s="83"/>
      <c r="O46" s="84"/>
    </row>
    <row r="47" spans="6:15" ht="11.25" hidden="1" customHeight="1">
      <c r="F47" s="231" t="s">
        <v>828</v>
      </c>
      <c r="G47" s="233" t="s">
        <v>829</v>
      </c>
      <c r="H47" s="230"/>
      <c r="I47" s="82"/>
      <c r="J47" s="113" t="s">
        <v>830</v>
      </c>
      <c r="K47" s="83"/>
      <c r="L47" s="83"/>
      <c r="M47" s="83"/>
      <c r="N47" s="83"/>
      <c r="O47" s="84"/>
    </row>
    <row r="48" spans="6:15" ht="11.25" customHeight="1">
      <c r="F48" s="232"/>
      <c r="G48" s="234"/>
      <c r="H48" s="230"/>
      <c r="I48" s="82"/>
      <c r="J48" s="83"/>
      <c r="K48" s="83" t="s">
        <v>781</v>
      </c>
      <c r="L48" s="83"/>
      <c r="M48" s="83"/>
      <c r="N48" s="83"/>
      <c r="O48" s="84"/>
    </row>
    <row r="49" spans="1:19" ht="11.25" hidden="1" customHeight="1">
      <c r="F49" s="231" t="s">
        <v>831</v>
      </c>
      <c r="G49" s="233" t="s">
        <v>832</v>
      </c>
      <c r="H49" s="230"/>
      <c r="I49" s="82"/>
      <c r="J49" s="113" t="s">
        <v>833</v>
      </c>
      <c r="K49" s="83"/>
      <c r="L49" s="83"/>
      <c r="M49" s="83"/>
      <c r="N49" s="83"/>
      <c r="O49" s="84"/>
    </row>
    <row r="50" spans="1:19" ht="11.25" customHeight="1">
      <c r="F50" s="232"/>
      <c r="G50" s="234"/>
      <c r="H50" s="230"/>
      <c r="I50" s="82"/>
      <c r="J50" s="83"/>
      <c r="K50" s="83" t="s">
        <v>781</v>
      </c>
      <c r="L50" s="83"/>
      <c r="M50" s="83"/>
      <c r="N50" s="83"/>
      <c r="O50" s="84"/>
    </row>
    <row r="51" spans="1:19" ht="11.25" hidden="1" customHeight="1">
      <c r="F51" s="231" t="s">
        <v>834</v>
      </c>
      <c r="G51" s="233" t="s">
        <v>835</v>
      </c>
      <c r="H51" s="230"/>
      <c r="I51" s="82"/>
      <c r="J51" s="113" t="s">
        <v>836</v>
      </c>
      <c r="K51" s="83"/>
      <c r="L51" s="83"/>
      <c r="M51" s="83"/>
      <c r="N51" s="83"/>
      <c r="O51" s="84"/>
    </row>
    <row r="52" spans="1:19" ht="24" customHeight="1">
      <c r="F52" s="232"/>
      <c r="G52" s="234"/>
      <c r="H52" s="230"/>
      <c r="I52" s="82"/>
      <c r="J52" s="83"/>
      <c r="K52" s="83" t="s">
        <v>781</v>
      </c>
      <c r="L52" s="83"/>
      <c r="M52" s="83"/>
      <c r="N52" s="83"/>
      <c r="O52" s="84"/>
    </row>
    <row r="53" spans="1:19" ht="15.75" customHeight="1">
      <c r="F53" s="242" t="s">
        <v>837</v>
      </c>
      <c r="G53" s="243"/>
      <c r="H53" s="243"/>
      <c r="I53" s="244"/>
      <c r="J53" s="244"/>
      <c r="K53" s="244"/>
      <c r="L53" s="244"/>
      <c r="M53" s="244"/>
      <c r="N53" s="244"/>
      <c r="O53" s="111"/>
    </row>
    <row r="54" spans="1:19" ht="22.5" customHeight="1">
      <c r="F54" s="105" t="s">
        <v>838</v>
      </c>
      <c r="G54" s="90" t="s">
        <v>777</v>
      </c>
      <c r="H54" s="114">
        <f>SUM(H55:H66,H84)</f>
        <v>1488.6579999999999</v>
      </c>
      <c r="I54" s="245"/>
      <c r="J54" s="246"/>
      <c r="K54" s="246"/>
      <c r="L54" s="246"/>
      <c r="M54" s="246"/>
      <c r="N54" s="246"/>
      <c r="O54" s="108"/>
    </row>
    <row r="55" spans="1:19" ht="11.25" hidden="1" customHeight="1">
      <c r="F55" s="247" t="s">
        <v>839</v>
      </c>
      <c r="G55" s="248" t="s">
        <v>779</v>
      </c>
      <c r="H55" s="230"/>
      <c r="I55" s="82"/>
      <c r="J55" s="113" t="s">
        <v>840</v>
      </c>
      <c r="K55" s="83"/>
      <c r="L55" s="83"/>
      <c r="M55" s="83"/>
      <c r="N55" s="83"/>
      <c r="O55" s="84"/>
    </row>
    <row r="56" spans="1:19" ht="11.25" customHeight="1">
      <c r="F56" s="223"/>
      <c r="G56" s="248"/>
      <c r="H56" s="230"/>
      <c r="I56" s="82"/>
      <c r="J56" s="83"/>
      <c r="K56" s="83" t="s">
        <v>781</v>
      </c>
      <c r="L56" s="83"/>
      <c r="M56" s="83"/>
      <c r="N56" s="83"/>
      <c r="O56" s="84"/>
    </row>
    <row r="57" spans="1:19" ht="11.25" hidden="1" customHeight="1">
      <c r="F57" s="231" t="s">
        <v>841</v>
      </c>
      <c r="G57" s="236" t="s">
        <v>783</v>
      </c>
      <c r="H57" s="230"/>
      <c r="I57" s="82"/>
      <c r="J57" s="113" t="s">
        <v>842</v>
      </c>
      <c r="K57" s="83"/>
      <c r="L57" s="83"/>
      <c r="M57" s="83"/>
      <c r="N57" s="83"/>
      <c r="O57" s="84"/>
    </row>
    <row r="58" spans="1:19" ht="11.25" customHeight="1">
      <c r="F58" s="232"/>
      <c r="G58" s="237"/>
      <c r="H58" s="230"/>
      <c r="I58" s="82"/>
      <c r="J58" s="83"/>
      <c r="K58" s="83" t="s">
        <v>781</v>
      </c>
      <c r="L58" s="83"/>
      <c r="M58" s="83"/>
      <c r="N58" s="83"/>
      <c r="O58" s="84"/>
    </row>
    <row r="59" spans="1:19" ht="11.25" hidden="1" customHeight="1">
      <c r="F59" s="231" t="s">
        <v>843</v>
      </c>
      <c r="G59" s="236" t="s">
        <v>786</v>
      </c>
      <c r="H59" s="230">
        <v>1150</v>
      </c>
      <c r="I59" s="82"/>
      <c r="J59" s="113" t="s">
        <v>844</v>
      </c>
      <c r="K59" s="83"/>
      <c r="L59" s="83"/>
      <c r="M59" s="83"/>
      <c r="N59" s="83"/>
      <c r="O59" s="84"/>
    </row>
    <row r="60" spans="1:19" ht="60.75" customHeight="1">
      <c r="A60" s="173"/>
      <c r="B60" s="173"/>
      <c r="C60" s="173"/>
      <c r="D60" s="173"/>
      <c r="E60" s="173"/>
      <c r="F60" s="249"/>
      <c r="G60" s="249"/>
      <c r="H60" s="249"/>
      <c r="I60" s="120" t="s">
        <v>710</v>
      </c>
      <c r="J60" s="132" t="s">
        <v>845</v>
      </c>
      <c r="K60" s="133" t="s">
        <v>789</v>
      </c>
      <c r="L60" s="174">
        <v>44561.459004629629</v>
      </c>
      <c r="M60" s="133" t="s">
        <v>736</v>
      </c>
      <c r="N60" s="175" t="s">
        <v>790</v>
      </c>
      <c r="O60" s="125"/>
      <c r="P60" s="173"/>
      <c r="Q60" s="173"/>
      <c r="R60" s="173"/>
      <c r="S60" s="173"/>
    </row>
    <row r="61" spans="1:19" ht="11.25" customHeight="1">
      <c r="F61" s="232"/>
      <c r="G61" s="237"/>
      <c r="H61" s="230"/>
      <c r="I61" s="82"/>
      <c r="J61" s="83"/>
      <c r="K61" s="83" t="s">
        <v>781</v>
      </c>
      <c r="L61" s="83"/>
      <c r="M61" s="83"/>
      <c r="N61" s="83"/>
      <c r="O61" s="84"/>
    </row>
    <row r="62" spans="1:19" ht="11.25" hidden="1" customHeight="1">
      <c r="F62" s="231" t="s">
        <v>846</v>
      </c>
      <c r="G62" s="236" t="s">
        <v>792</v>
      </c>
      <c r="H62" s="230">
        <v>338.65800000000002</v>
      </c>
      <c r="I62" s="82"/>
      <c r="J62" s="113" t="s">
        <v>847</v>
      </c>
      <c r="K62" s="83"/>
      <c r="L62" s="83"/>
      <c r="M62" s="83"/>
      <c r="N62" s="83"/>
      <c r="O62" s="84"/>
    </row>
    <row r="63" spans="1:19" ht="66" customHeight="1">
      <c r="A63" s="173"/>
      <c r="B63" s="173"/>
      <c r="C63" s="173"/>
      <c r="D63" s="173"/>
      <c r="E63" s="173"/>
      <c r="F63" s="249"/>
      <c r="G63" s="249"/>
      <c r="H63" s="249"/>
      <c r="I63" s="120" t="s">
        <v>710</v>
      </c>
      <c r="J63" s="132" t="s">
        <v>848</v>
      </c>
      <c r="K63" s="133" t="s">
        <v>789</v>
      </c>
      <c r="L63" s="174">
        <v>44561.460243055553</v>
      </c>
      <c r="M63" s="133" t="s">
        <v>736</v>
      </c>
      <c r="N63" s="175" t="s">
        <v>795</v>
      </c>
      <c r="O63" s="125"/>
      <c r="P63" s="173"/>
      <c r="Q63" s="173"/>
      <c r="R63" s="173"/>
      <c r="S63" s="173"/>
    </row>
    <row r="64" spans="1:19" ht="66" customHeight="1">
      <c r="A64" s="173"/>
      <c r="B64" s="173"/>
      <c r="C64" s="173"/>
      <c r="D64" s="173"/>
      <c r="E64" s="173"/>
      <c r="F64" s="249"/>
      <c r="G64" s="249"/>
      <c r="H64" s="249"/>
      <c r="I64" s="120" t="s">
        <v>710</v>
      </c>
      <c r="J64" s="132" t="s">
        <v>849</v>
      </c>
      <c r="K64" s="133" t="s">
        <v>789</v>
      </c>
      <c r="L64" s="174">
        <v>44561.460925925923</v>
      </c>
      <c r="M64" s="133" t="s">
        <v>736</v>
      </c>
      <c r="N64" s="175" t="s">
        <v>797</v>
      </c>
      <c r="O64" s="125"/>
      <c r="P64" s="173"/>
      <c r="Q64" s="173"/>
      <c r="R64" s="173"/>
      <c r="S64" s="173"/>
    </row>
    <row r="65" spans="6:15" ht="15.75" customHeight="1">
      <c r="F65" s="232"/>
      <c r="G65" s="237"/>
      <c r="H65" s="230"/>
      <c r="I65" s="82"/>
      <c r="J65" s="83"/>
      <c r="K65" s="83" t="s">
        <v>781</v>
      </c>
      <c r="L65" s="83"/>
      <c r="M65" s="83"/>
      <c r="N65" s="83"/>
      <c r="O65" s="84"/>
    </row>
    <row r="66" spans="6:15" ht="11.25" customHeight="1">
      <c r="F66" s="231" t="s">
        <v>850</v>
      </c>
      <c r="G66" s="236" t="s">
        <v>799</v>
      </c>
      <c r="H66" s="224">
        <f>SUM(H68:H72)</f>
        <v>0</v>
      </c>
      <c r="I66" s="226"/>
      <c r="J66" s="227"/>
      <c r="K66" s="227"/>
      <c r="L66" s="227"/>
      <c r="M66" s="227"/>
      <c r="N66" s="227"/>
      <c r="O66" s="111"/>
    </row>
    <row r="67" spans="6:15" ht="11.25" customHeight="1">
      <c r="F67" s="232"/>
      <c r="G67" s="237"/>
      <c r="H67" s="225"/>
      <c r="I67" s="228"/>
      <c r="J67" s="229"/>
      <c r="K67" s="229"/>
      <c r="L67" s="229"/>
      <c r="M67" s="229"/>
      <c r="N67" s="229"/>
      <c r="O67" s="111"/>
    </row>
    <row r="68" spans="6:15" ht="11.25" hidden="1" customHeight="1">
      <c r="F68" s="238" t="s">
        <v>851</v>
      </c>
      <c r="G68" s="233" t="s">
        <v>801</v>
      </c>
      <c r="H68" s="230"/>
      <c r="I68" s="82"/>
      <c r="J68" s="113" t="s">
        <v>852</v>
      </c>
      <c r="K68" s="83"/>
      <c r="L68" s="83"/>
      <c r="M68" s="83"/>
      <c r="N68" s="83"/>
      <c r="O68" s="84"/>
    </row>
    <row r="69" spans="6:15" ht="11.25" customHeight="1">
      <c r="F69" s="232"/>
      <c r="G69" s="234"/>
      <c r="H69" s="230"/>
      <c r="I69" s="82"/>
      <c r="J69" s="83"/>
      <c r="K69" s="83" t="s">
        <v>781</v>
      </c>
      <c r="L69" s="83"/>
      <c r="M69" s="83"/>
      <c r="N69" s="83"/>
      <c r="O69" s="84"/>
    </row>
    <row r="70" spans="6:15" ht="11.25" hidden="1" customHeight="1">
      <c r="F70" s="238" t="s">
        <v>853</v>
      </c>
      <c r="G70" s="233" t="s">
        <v>804</v>
      </c>
      <c r="H70" s="230"/>
      <c r="I70" s="82"/>
      <c r="J70" s="113" t="s">
        <v>854</v>
      </c>
      <c r="K70" s="83"/>
      <c r="L70" s="83"/>
      <c r="M70" s="83"/>
      <c r="N70" s="83"/>
      <c r="O70" s="84"/>
    </row>
    <row r="71" spans="6:15" ht="24" customHeight="1">
      <c r="F71" s="232"/>
      <c r="G71" s="234"/>
      <c r="H71" s="230"/>
      <c r="I71" s="82"/>
      <c r="J71" s="83"/>
      <c r="K71" s="83" t="s">
        <v>781</v>
      </c>
      <c r="L71" s="83"/>
      <c r="M71" s="83"/>
      <c r="N71" s="83"/>
      <c r="O71" s="84"/>
    </row>
    <row r="72" spans="6:15" ht="11.25" customHeight="1">
      <c r="F72" s="238" t="s">
        <v>855</v>
      </c>
      <c r="G72" s="233" t="s">
        <v>807</v>
      </c>
      <c r="H72" s="224">
        <f>SUM(H74:H82)</f>
        <v>0</v>
      </c>
      <c r="I72" s="226"/>
      <c r="J72" s="227"/>
      <c r="K72" s="227"/>
      <c r="L72" s="227"/>
      <c r="M72" s="227"/>
      <c r="N72" s="227"/>
      <c r="O72" s="111"/>
    </row>
    <row r="73" spans="6:15" ht="11.25" customHeight="1">
      <c r="F73" s="232"/>
      <c r="G73" s="234"/>
      <c r="H73" s="225"/>
      <c r="I73" s="228"/>
      <c r="J73" s="229"/>
      <c r="K73" s="229"/>
      <c r="L73" s="229"/>
      <c r="M73" s="229"/>
      <c r="N73" s="229"/>
      <c r="O73" s="111"/>
    </row>
    <row r="74" spans="6:15" ht="11.25" hidden="1" customHeight="1">
      <c r="F74" s="239" t="s">
        <v>856</v>
      </c>
      <c r="G74" s="240" t="s">
        <v>809</v>
      </c>
      <c r="H74" s="230"/>
      <c r="I74" s="82"/>
      <c r="J74" s="113" t="s">
        <v>857</v>
      </c>
      <c r="K74" s="83"/>
      <c r="L74" s="83"/>
      <c r="M74" s="83"/>
      <c r="N74" s="83"/>
      <c r="O74" s="84"/>
    </row>
    <row r="75" spans="6:15" ht="11.25" customHeight="1">
      <c r="F75" s="232"/>
      <c r="G75" s="241"/>
      <c r="H75" s="230"/>
      <c r="I75" s="82"/>
      <c r="J75" s="83"/>
      <c r="K75" s="83" t="s">
        <v>781</v>
      </c>
      <c r="L75" s="83"/>
      <c r="M75" s="83"/>
      <c r="N75" s="83"/>
      <c r="O75" s="84"/>
    </row>
    <row r="76" spans="6:15" ht="11.25" hidden="1" customHeight="1">
      <c r="F76" s="239" t="s">
        <v>858</v>
      </c>
      <c r="G76" s="240" t="s">
        <v>812</v>
      </c>
      <c r="H76" s="230"/>
      <c r="I76" s="82"/>
      <c r="J76" s="113" t="s">
        <v>859</v>
      </c>
      <c r="K76" s="83"/>
      <c r="L76" s="83"/>
      <c r="M76" s="83"/>
      <c r="N76" s="83"/>
      <c r="O76" s="84"/>
    </row>
    <row r="77" spans="6:15" ht="11.25" customHeight="1">
      <c r="F77" s="232"/>
      <c r="G77" s="241"/>
      <c r="H77" s="230"/>
      <c r="I77" s="82"/>
      <c r="J77" s="83"/>
      <c r="K77" s="83" t="s">
        <v>781</v>
      </c>
      <c r="L77" s="83"/>
      <c r="M77" s="83"/>
      <c r="N77" s="83"/>
      <c r="O77" s="84"/>
    </row>
    <row r="78" spans="6:15" ht="11.25" hidden="1" customHeight="1">
      <c r="F78" s="239" t="s">
        <v>860</v>
      </c>
      <c r="G78" s="240" t="s">
        <v>815</v>
      </c>
      <c r="H78" s="230"/>
      <c r="I78" s="82"/>
      <c r="J78" s="113" t="s">
        <v>861</v>
      </c>
      <c r="K78" s="83"/>
      <c r="L78" s="83"/>
      <c r="M78" s="83"/>
      <c r="N78" s="83"/>
      <c r="O78" s="84"/>
    </row>
    <row r="79" spans="6:15" ht="36.75" customHeight="1">
      <c r="F79" s="232"/>
      <c r="G79" s="241"/>
      <c r="H79" s="230"/>
      <c r="I79" s="82"/>
      <c r="J79" s="83"/>
      <c r="K79" s="83" t="s">
        <v>781</v>
      </c>
      <c r="L79" s="83"/>
      <c r="M79" s="83"/>
      <c r="N79" s="83"/>
      <c r="O79" s="84"/>
    </row>
    <row r="80" spans="6:15" ht="11.25" hidden="1" customHeight="1">
      <c r="F80" s="239" t="s">
        <v>862</v>
      </c>
      <c r="G80" s="240" t="s">
        <v>818</v>
      </c>
      <c r="H80" s="230"/>
      <c r="I80" s="82"/>
      <c r="J80" s="113" t="s">
        <v>863</v>
      </c>
      <c r="K80" s="83"/>
      <c r="L80" s="83"/>
      <c r="M80" s="83"/>
      <c r="N80" s="83"/>
      <c r="O80" s="84"/>
    </row>
    <row r="81" spans="6:15" ht="11.25" customHeight="1">
      <c r="F81" s="232"/>
      <c r="G81" s="241"/>
      <c r="H81" s="230"/>
      <c r="I81" s="82"/>
      <c r="J81" s="83"/>
      <c r="K81" s="83" t="s">
        <v>781</v>
      </c>
      <c r="L81" s="83"/>
      <c r="M81" s="83"/>
      <c r="N81" s="83"/>
      <c r="O81" s="84"/>
    </row>
    <row r="82" spans="6:15" ht="11.25" hidden="1" customHeight="1">
      <c r="F82" s="239" t="s">
        <v>864</v>
      </c>
      <c r="G82" s="240" t="s">
        <v>821</v>
      </c>
      <c r="H82" s="230"/>
      <c r="I82" s="82"/>
      <c r="J82" s="113" t="s">
        <v>865</v>
      </c>
      <c r="K82" s="83"/>
      <c r="L82" s="83"/>
      <c r="M82" s="83"/>
      <c r="N82" s="83"/>
      <c r="O82" s="84"/>
    </row>
    <row r="83" spans="6:15" ht="24" customHeight="1">
      <c r="F83" s="232"/>
      <c r="G83" s="241"/>
      <c r="H83" s="230"/>
      <c r="I83" s="82"/>
      <c r="J83" s="83"/>
      <c r="K83" s="83" t="s">
        <v>781</v>
      </c>
      <c r="L83" s="83"/>
      <c r="M83" s="83"/>
      <c r="N83" s="83"/>
      <c r="O83" s="84"/>
    </row>
    <row r="84" spans="6:15" ht="11.25" customHeight="1">
      <c r="F84" s="235" t="s">
        <v>866</v>
      </c>
      <c r="G84" s="236" t="s">
        <v>824</v>
      </c>
      <c r="H84" s="224">
        <f>SUM(H86:H92)</f>
        <v>0</v>
      </c>
      <c r="I84" s="226"/>
      <c r="J84" s="227"/>
      <c r="K84" s="227"/>
      <c r="L84" s="227"/>
      <c r="M84" s="227"/>
      <c r="N84" s="227"/>
      <c r="O84" s="111"/>
    </row>
    <row r="85" spans="6:15" ht="11.25" customHeight="1">
      <c r="F85" s="232"/>
      <c r="G85" s="237"/>
      <c r="H85" s="225"/>
      <c r="I85" s="228"/>
      <c r="J85" s="229"/>
      <c r="K85" s="229"/>
      <c r="L85" s="229"/>
      <c r="M85" s="229"/>
      <c r="N85" s="229"/>
      <c r="O85" s="111"/>
    </row>
    <row r="86" spans="6:15" ht="11.25" hidden="1" customHeight="1">
      <c r="F86" s="231" t="s">
        <v>867</v>
      </c>
      <c r="G86" s="233" t="s">
        <v>826</v>
      </c>
      <c r="H86" s="230"/>
      <c r="I86" s="82"/>
      <c r="J86" s="113" t="s">
        <v>868</v>
      </c>
      <c r="K86" s="83"/>
      <c r="L86" s="83"/>
      <c r="M86" s="83"/>
      <c r="N86" s="83"/>
      <c r="O86" s="84"/>
    </row>
    <row r="87" spans="6:15" ht="11.25" customHeight="1">
      <c r="F87" s="232"/>
      <c r="G87" s="234"/>
      <c r="H87" s="230"/>
      <c r="I87" s="82"/>
      <c r="J87" s="83"/>
      <c r="K87" s="83" t="s">
        <v>781</v>
      </c>
      <c r="L87" s="83"/>
      <c r="M87" s="83"/>
      <c r="N87" s="83"/>
      <c r="O87" s="84"/>
    </row>
    <row r="88" spans="6:15" ht="11.25" hidden="1" customHeight="1">
      <c r="F88" s="231" t="s">
        <v>869</v>
      </c>
      <c r="G88" s="233" t="s">
        <v>829</v>
      </c>
      <c r="H88" s="230"/>
      <c r="I88" s="82"/>
      <c r="J88" s="113" t="s">
        <v>870</v>
      </c>
      <c r="K88" s="83"/>
      <c r="L88" s="83"/>
      <c r="M88" s="83"/>
      <c r="N88" s="83"/>
      <c r="O88" s="84"/>
    </row>
    <row r="89" spans="6:15" ht="11.25" customHeight="1">
      <c r="F89" s="232"/>
      <c r="G89" s="234"/>
      <c r="H89" s="230"/>
      <c r="I89" s="82"/>
      <c r="J89" s="83"/>
      <c r="K89" s="83" t="s">
        <v>781</v>
      </c>
      <c r="L89" s="83"/>
      <c r="M89" s="83"/>
      <c r="N89" s="83"/>
      <c r="O89" s="84"/>
    </row>
    <row r="90" spans="6:15" ht="11.25" hidden="1" customHeight="1">
      <c r="F90" s="231" t="s">
        <v>871</v>
      </c>
      <c r="G90" s="233" t="s">
        <v>832</v>
      </c>
      <c r="H90" s="230"/>
      <c r="I90" s="82"/>
      <c r="J90" s="113" t="s">
        <v>872</v>
      </c>
      <c r="K90" s="83"/>
      <c r="L90" s="83"/>
      <c r="M90" s="83"/>
      <c r="N90" s="83"/>
      <c r="O90" s="84"/>
    </row>
    <row r="91" spans="6:15" ht="11.25" customHeight="1">
      <c r="F91" s="232"/>
      <c r="G91" s="234"/>
      <c r="H91" s="230"/>
      <c r="I91" s="82"/>
      <c r="J91" s="83"/>
      <c r="K91" s="83" t="s">
        <v>781</v>
      </c>
      <c r="L91" s="83"/>
      <c r="M91" s="83"/>
      <c r="N91" s="83"/>
      <c r="O91" s="84"/>
    </row>
    <row r="92" spans="6:15" ht="11.25" hidden="1" customHeight="1">
      <c r="F92" s="231" t="s">
        <v>873</v>
      </c>
      <c r="G92" s="233" t="s">
        <v>835</v>
      </c>
      <c r="H92" s="230"/>
      <c r="I92" s="82"/>
      <c r="J92" s="113" t="s">
        <v>874</v>
      </c>
      <c r="K92" s="83"/>
      <c r="L92" s="83"/>
      <c r="M92" s="83"/>
      <c r="N92" s="83"/>
      <c r="O92" s="84"/>
    </row>
    <row r="93" spans="6:15" ht="24" customHeight="1">
      <c r="F93" s="232"/>
      <c r="G93" s="234"/>
      <c r="H93" s="230"/>
      <c r="I93" s="82"/>
      <c r="J93" s="83"/>
      <c r="K93" s="83" t="s">
        <v>781</v>
      </c>
      <c r="L93" s="83"/>
      <c r="M93" s="83"/>
      <c r="N93" s="83"/>
      <c r="O93" s="84"/>
    </row>
    <row r="94" spans="6:15" ht="15.75" customHeight="1">
      <c r="F94" s="242" t="s">
        <v>875</v>
      </c>
      <c r="G94" s="243"/>
      <c r="H94" s="243"/>
      <c r="I94" s="244"/>
      <c r="J94" s="244"/>
      <c r="K94" s="244"/>
      <c r="L94" s="244"/>
      <c r="M94" s="244"/>
      <c r="N94" s="244"/>
      <c r="O94" s="111"/>
    </row>
    <row r="95" spans="6:15" ht="22.5" customHeight="1">
      <c r="F95" s="105" t="s">
        <v>876</v>
      </c>
      <c r="G95" s="90" t="s">
        <v>777</v>
      </c>
      <c r="H95" s="114">
        <f>SUM(H96:H107,H125)</f>
        <v>18859.894</v>
      </c>
      <c r="I95" s="245"/>
      <c r="J95" s="246"/>
      <c r="K95" s="246"/>
      <c r="L95" s="246"/>
      <c r="M95" s="246"/>
      <c r="N95" s="246"/>
      <c r="O95" s="108"/>
    </row>
    <row r="96" spans="6:15" ht="11.25" hidden="1" customHeight="1">
      <c r="F96" s="247" t="s">
        <v>877</v>
      </c>
      <c r="G96" s="248" t="s">
        <v>779</v>
      </c>
      <c r="H96" s="230"/>
      <c r="I96" s="82"/>
      <c r="J96" s="113" t="s">
        <v>878</v>
      </c>
      <c r="K96" s="83"/>
      <c r="L96" s="83"/>
      <c r="M96" s="83"/>
      <c r="N96" s="83"/>
      <c r="O96" s="84"/>
    </row>
    <row r="97" spans="1:19" ht="11.25" customHeight="1">
      <c r="F97" s="223"/>
      <c r="G97" s="248"/>
      <c r="H97" s="230"/>
      <c r="I97" s="82"/>
      <c r="J97" s="83"/>
      <c r="K97" s="83" t="s">
        <v>781</v>
      </c>
      <c r="L97" s="83"/>
      <c r="M97" s="83"/>
      <c r="N97" s="83"/>
      <c r="O97" s="84"/>
    </row>
    <row r="98" spans="1:19" ht="11.25" hidden="1" customHeight="1">
      <c r="F98" s="231" t="s">
        <v>879</v>
      </c>
      <c r="G98" s="236" t="s">
        <v>783</v>
      </c>
      <c r="H98" s="230"/>
      <c r="I98" s="82"/>
      <c r="J98" s="113" t="s">
        <v>880</v>
      </c>
      <c r="K98" s="83"/>
      <c r="L98" s="83"/>
      <c r="M98" s="83"/>
      <c r="N98" s="83"/>
      <c r="O98" s="84"/>
    </row>
    <row r="99" spans="1:19" ht="11.25" customHeight="1">
      <c r="F99" s="232"/>
      <c r="G99" s="237"/>
      <c r="H99" s="230"/>
      <c r="I99" s="82"/>
      <c r="J99" s="83"/>
      <c r="K99" s="83" t="s">
        <v>781</v>
      </c>
      <c r="L99" s="83"/>
      <c r="M99" s="83"/>
      <c r="N99" s="83"/>
      <c r="O99" s="84"/>
    </row>
    <row r="100" spans="1:19" ht="11.25" hidden="1" customHeight="1">
      <c r="F100" s="231" t="s">
        <v>881</v>
      </c>
      <c r="G100" s="236" t="s">
        <v>786</v>
      </c>
      <c r="H100" s="230">
        <v>14569.42</v>
      </c>
      <c r="I100" s="82"/>
      <c r="J100" s="113" t="s">
        <v>882</v>
      </c>
      <c r="K100" s="83"/>
      <c r="L100" s="83"/>
      <c r="M100" s="83"/>
      <c r="N100" s="83"/>
      <c r="O100" s="84"/>
    </row>
    <row r="101" spans="1:19" ht="71.25" customHeight="1">
      <c r="A101" s="173"/>
      <c r="B101" s="173"/>
      <c r="C101" s="173"/>
      <c r="D101" s="173"/>
      <c r="E101" s="173"/>
      <c r="F101" s="249"/>
      <c r="G101" s="249"/>
      <c r="H101" s="249"/>
      <c r="I101" s="120" t="s">
        <v>710</v>
      </c>
      <c r="J101" s="132" t="s">
        <v>883</v>
      </c>
      <c r="K101" s="133" t="s">
        <v>789</v>
      </c>
      <c r="L101" s="174">
        <v>44561.59134259259</v>
      </c>
      <c r="M101" s="133" t="s">
        <v>736</v>
      </c>
      <c r="N101" s="175" t="s">
        <v>790</v>
      </c>
      <c r="O101" s="125"/>
      <c r="P101" s="173"/>
      <c r="Q101" s="173"/>
      <c r="R101" s="173"/>
      <c r="S101" s="173"/>
    </row>
    <row r="102" spans="1:19" ht="11.25" customHeight="1">
      <c r="F102" s="232"/>
      <c r="G102" s="237"/>
      <c r="H102" s="230"/>
      <c r="I102" s="82"/>
      <c r="J102" s="83"/>
      <c r="K102" s="83" t="s">
        <v>781</v>
      </c>
      <c r="L102" s="83"/>
      <c r="M102" s="83"/>
      <c r="N102" s="83"/>
      <c r="O102" s="84"/>
    </row>
    <row r="103" spans="1:19" ht="11.25" hidden="1" customHeight="1">
      <c r="F103" s="231" t="s">
        <v>884</v>
      </c>
      <c r="G103" s="236" t="s">
        <v>792</v>
      </c>
      <c r="H103" s="230">
        <v>4290.4740000000002</v>
      </c>
      <c r="I103" s="82"/>
      <c r="J103" s="113" t="s">
        <v>885</v>
      </c>
      <c r="K103" s="83"/>
      <c r="L103" s="83"/>
      <c r="M103" s="83"/>
      <c r="N103" s="83"/>
      <c r="O103" s="84"/>
    </row>
    <row r="104" spans="1:19" ht="66" customHeight="1">
      <c r="A104" s="173"/>
      <c r="B104" s="173"/>
      <c r="C104" s="173"/>
      <c r="D104" s="173"/>
      <c r="E104" s="173"/>
      <c r="F104" s="249"/>
      <c r="G104" s="249"/>
      <c r="H104" s="249"/>
      <c r="I104" s="120" t="s">
        <v>710</v>
      </c>
      <c r="J104" s="132" t="s">
        <v>886</v>
      </c>
      <c r="K104" s="133" t="s">
        <v>789</v>
      </c>
      <c r="L104" s="174">
        <v>44561.592685185184</v>
      </c>
      <c r="M104" s="133" t="s">
        <v>736</v>
      </c>
      <c r="N104" s="175" t="s">
        <v>795</v>
      </c>
      <c r="O104" s="125"/>
      <c r="P104" s="173"/>
      <c r="Q104" s="173"/>
      <c r="R104" s="173"/>
      <c r="S104" s="173"/>
    </row>
    <row r="105" spans="1:19" ht="73.5" customHeight="1">
      <c r="A105" s="173"/>
      <c r="B105" s="173"/>
      <c r="C105" s="173"/>
      <c r="D105" s="173"/>
      <c r="E105" s="173"/>
      <c r="F105" s="249"/>
      <c r="G105" s="249"/>
      <c r="H105" s="249"/>
      <c r="I105" s="120" t="s">
        <v>710</v>
      </c>
      <c r="J105" s="132" t="s">
        <v>887</v>
      </c>
      <c r="K105" s="133" t="s">
        <v>789</v>
      </c>
      <c r="L105" s="174">
        <v>44561.59412037037</v>
      </c>
      <c r="M105" s="133" t="s">
        <v>736</v>
      </c>
      <c r="N105" s="175" t="s">
        <v>797</v>
      </c>
      <c r="O105" s="125"/>
      <c r="P105" s="173"/>
      <c r="Q105" s="173"/>
      <c r="R105" s="173"/>
      <c r="S105" s="173"/>
    </row>
    <row r="106" spans="1:19" ht="11.25" customHeight="1">
      <c r="F106" s="232"/>
      <c r="G106" s="237"/>
      <c r="H106" s="230"/>
      <c r="I106" s="82"/>
      <c r="J106" s="83"/>
      <c r="K106" s="83" t="s">
        <v>781</v>
      </c>
      <c r="L106" s="83"/>
      <c r="M106" s="83"/>
      <c r="N106" s="83"/>
      <c r="O106" s="84"/>
    </row>
    <row r="107" spans="1:19" ht="11.25" customHeight="1">
      <c r="F107" s="231" t="s">
        <v>888</v>
      </c>
      <c r="G107" s="236" t="s">
        <v>799</v>
      </c>
      <c r="H107" s="224">
        <f>SUM(H109:H113)</f>
        <v>0</v>
      </c>
      <c r="I107" s="226"/>
      <c r="J107" s="227"/>
      <c r="K107" s="227"/>
      <c r="L107" s="227"/>
      <c r="M107" s="227"/>
      <c r="N107" s="227"/>
      <c r="O107" s="111"/>
    </row>
    <row r="108" spans="1:19" ht="11.25" customHeight="1">
      <c r="F108" s="232"/>
      <c r="G108" s="237"/>
      <c r="H108" s="225"/>
      <c r="I108" s="228"/>
      <c r="J108" s="229"/>
      <c r="K108" s="229"/>
      <c r="L108" s="229"/>
      <c r="M108" s="229"/>
      <c r="N108" s="229"/>
      <c r="O108" s="111"/>
    </row>
    <row r="109" spans="1:19" ht="11.25" hidden="1" customHeight="1">
      <c r="F109" s="238" t="s">
        <v>889</v>
      </c>
      <c r="G109" s="233" t="s">
        <v>801</v>
      </c>
      <c r="H109" s="230"/>
      <c r="I109" s="82"/>
      <c r="J109" s="113" t="s">
        <v>890</v>
      </c>
      <c r="K109" s="83"/>
      <c r="L109" s="83"/>
      <c r="M109" s="83"/>
      <c r="N109" s="83"/>
      <c r="O109" s="84"/>
    </row>
    <row r="110" spans="1:19" ht="11.25" customHeight="1">
      <c r="F110" s="232"/>
      <c r="G110" s="234"/>
      <c r="H110" s="230"/>
      <c r="I110" s="82"/>
      <c r="J110" s="83"/>
      <c r="K110" s="83" t="s">
        <v>781</v>
      </c>
      <c r="L110" s="83"/>
      <c r="M110" s="83"/>
      <c r="N110" s="83"/>
      <c r="O110" s="84"/>
    </row>
    <row r="111" spans="1:19" ht="11.25" hidden="1" customHeight="1">
      <c r="F111" s="238" t="s">
        <v>891</v>
      </c>
      <c r="G111" s="233" t="s">
        <v>804</v>
      </c>
      <c r="H111" s="230"/>
      <c r="I111" s="82"/>
      <c r="J111" s="113" t="s">
        <v>892</v>
      </c>
      <c r="K111" s="83"/>
      <c r="L111" s="83"/>
      <c r="M111" s="83"/>
      <c r="N111" s="83"/>
      <c r="O111" s="84"/>
    </row>
    <row r="112" spans="1:19" ht="24" customHeight="1">
      <c r="F112" s="232"/>
      <c r="G112" s="234"/>
      <c r="H112" s="230"/>
      <c r="I112" s="82"/>
      <c r="J112" s="83"/>
      <c r="K112" s="83" t="s">
        <v>781</v>
      </c>
      <c r="L112" s="83"/>
      <c r="M112" s="83"/>
      <c r="N112" s="83"/>
      <c r="O112" s="84"/>
    </row>
    <row r="113" spans="6:15" ht="11.25" customHeight="1">
      <c r="F113" s="238" t="s">
        <v>893</v>
      </c>
      <c r="G113" s="233" t="s">
        <v>807</v>
      </c>
      <c r="H113" s="224">
        <f>SUM(H115:H123)</f>
        <v>0</v>
      </c>
      <c r="I113" s="226"/>
      <c r="J113" s="227"/>
      <c r="K113" s="227"/>
      <c r="L113" s="227"/>
      <c r="M113" s="227"/>
      <c r="N113" s="227"/>
      <c r="O113" s="111"/>
    </row>
    <row r="114" spans="6:15" ht="11.25" customHeight="1">
      <c r="F114" s="232"/>
      <c r="G114" s="234"/>
      <c r="H114" s="225"/>
      <c r="I114" s="228"/>
      <c r="J114" s="229"/>
      <c r="K114" s="229"/>
      <c r="L114" s="229"/>
      <c r="M114" s="229"/>
      <c r="N114" s="229"/>
      <c r="O114" s="111"/>
    </row>
    <row r="115" spans="6:15" ht="11.25" hidden="1" customHeight="1">
      <c r="F115" s="239" t="s">
        <v>894</v>
      </c>
      <c r="G115" s="240" t="s">
        <v>809</v>
      </c>
      <c r="H115" s="230"/>
      <c r="I115" s="82"/>
      <c r="J115" s="113" t="s">
        <v>895</v>
      </c>
      <c r="K115" s="83"/>
      <c r="L115" s="83"/>
      <c r="M115" s="83"/>
      <c r="N115" s="83"/>
      <c r="O115" s="84"/>
    </row>
    <row r="116" spans="6:15" ht="11.25" customHeight="1">
      <c r="F116" s="232"/>
      <c r="G116" s="241"/>
      <c r="H116" s="230"/>
      <c r="I116" s="82"/>
      <c r="J116" s="83"/>
      <c r="K116" s="83" t="s">
        <v>781</v>
      </c>
      <c r="L116" s="83"/>
      <c r="M116" s="83"/>
      <c r="N116" s="83"/>
      <c r="O116" s="84"/>
    </row>
    <row r="117" spans="6:15" ht="11.25" hidden="1" customHeight="1">
      <c r="F117" s="239" t="s">
        <v>896</v>
      </c>
      <c r="G117" s="240" t="s">
        <v>812</v>
      </c>
      <c r="H117" s="230"/>
      <c r="I117" s="82"/>
      <c r="J117" s="113" t="s">
        <v>897</v>
      </c>
      <c r="K117" s="83"/>
      <c r="L117" s="83"/>
      <c r="M117" s="83"/>
      <c r="N117" s="83"/>
      <c r="O117" s="84"/>
    </row>
    <row r="118" spans="6:15" ht="11.25" customHeight="1">
      <c r="F118" s="232"/>
      <c r="G118" s="241"/>
      <c r="H118" s="230"/>
      <c r="I118" s="82"/>
      <c r="J118" s="83"/>
      <c r="K118" s="83" t="s">
        <v>781</v>
      </c>
      <c r="L118" s="83"/>
      <c r="M118" s="83"/>
      <c r="N118" s="83"/>
      <c r="O118" s="84"/>
    </row>
    <row r="119" spans="6:15" ht="11.25" hidden="1" customHeight="1">
      <c r="F119" s="239" t="s">
        <v>898</v>
      </c>
      <c r="G119" s="240" t="s">
        <v>815</v>
      </c>
      <c r="H119" s="230"/>
      <c r="I119" s="82"/>
      <c r="J119" s="113" t="s">
        <v>899</v>
      </c>
      <c r="K119" s="83"/>
      <c r="L119" s="83"/>
      <c r="M119" s="83"/>
      <c r="N119" s="83"/>
      <c r="O119" s="84"/>
    </row>
    <row r="120" spans="6:15" ht="36" customHeight="1">
      <c r="F120" s="232"/>
      <c r="G120" s="241"/>
      <c r="H120" s="230"/>
      <c r="I120" s="82"/>
      <c r="J120" s="83"/>
      <c r="K120" s="83" t="s">
        <v>781</v>
      </c>
      <c r="L120" s="83"/>
      <c r="M120" s="83"/>
      <c r="N120" s="83"/>
      <c r="O120" s="84"/>
    </row>
    <row r="121" spans="6:15" ht="11.25" hidden="1" customHeight="1">
      <c r="F121" s="239" t="s">
        <v>900</v>
      </c>
      <c r="G121" s="240" t="s">
        <v>818</v>
      </c>
      <c r="H121" s="230"/>
      <c r="I121" s="82"/>
      <c r="J121" s="113" t="s">
        <v>901</v>
      </c>
      <c r="K121" s="83"/>
      <c r="L121" s="83"/>
      <c r="M121" s="83"/>
      <c r="N121" s="83"/>
      <c r="O121" s="84"/>
    </row>
    <row r="122" spans="6:15" ht="11.25" customHeight="1">
      <c r="F122" s="232"/>
      <c r="G122" s="241"/>
      <c r="H122" s="230"/>
      <c r="I122" s="82"/>
      <c r="J122" s="83"/>
      <c r="K122" s="83" t="s">
        <v>781</v>
      </c>
      <c r="L122" s="83"/>
      <c r="M122" s="83"/>
      <c r="N122" s="83"/>
      <c r="O122" s="84"/>
    </row>
    <row r="123" spans="6:15" ht="11.25" hidden="1" customHeight="1">
      <c r="F123" s="239" t="s">
        <v>902</v>
      </c>
      <c r="G123" s="240" t="s">
        <v>821</v>
      </c>
      <c r="H123" s="230"/>
      <c r="I123" s="82"/>
      <c r="J123" s="113" t="s">
        <v>903</v>
      </c>
      <c r="K123" s="83"/>
      <c r="L123" s="83"/>
      <c r="M123" s="83"/>
      <c r="N123" s="83"/>
      <c r="O123" s="84"/>
    </row>
    <row r="124" spans="6:15" ht="24" customHeight="1">
      <c r="F124" s="232"/>
      <c r="G124" s="241"/>
      <c r="H124" s="230"/>
      <c r="I124" s="82"/>
      <c r="J124" s="83"/>
      <c r="K124" s="83" t="s">
        <v>781</v>
      </c>
      <c r="L124" s="83"/>
      <c r="M124" s="83"/>
      <c r="N124" s="83"/>
      <c r="O124" s="84"/>
    </row>
    <row r="125" spans="6:15" ht="11.25" customHeight="1">
      <c r="F125" s="235" t="s">
        <v>904</v>
      </c>
      <c r="G125" s="236" t="s">
        <v>824</v>
      </c>
      <c r="H125" s="224">
        <f>SUM(H127:H133)</f>
        <v>0</v>
      </c>
      <c r="I125" s="226"/>
      <c r="J125" s="227"/>
      <c r="K125" s="227"/>
      <c r="L125" s="227"/>
      <c r="M125" s="227"/>
      <c r="N125" s="227"/>
      <c r="O125" s="111"/>
    </row>
    <row r="126" spans="6:15" ht="11.25" customHeight="1">
      <c r="F126" s="232"/>
      <c r="G126" s="237"/>
      <c r="H126" s="225"/>
      <c r="I126" s="228"/>
      <c r="J126" s="229"/>
      <c r="K126" s="229"/>
      <c r="L126" s="229"/>
      <c r="M126" s="229"/>
      <c r="N126" s="229"/>
      <c r="O126" s="111"/>
    </row>
    <row r="127" spans="6:15" ht="11.25" hidden="1" customHeight="1">
      <c r="F127" s="231" t="s">
        <v>905</v>
      </c>
      <c r="G127" s="233" t="s">
        <v>826</v>
      </c>
      <c r="H127" s="230"/>
      <c r="I127" s="82"/>
      <c r="J127" s="113" t="s">
        <v>906</v>
      </c>
      <c r="K127" s="83"/>
      <c r="L127" s="83"/>
      <c r="M127" s="83"/>
      <c r="N127" s="83"/>
      <c r="O127" s="84"/>
    </row>
    <row r="128" spans="6:15" ht="11.25" customHeight="1">
      <c r="F128" s="232"/>
      <c r="G128" s="234"/>
      <c r="H128" s="230"/>
      <c r="I128" s="82"/>
      <c r="J128" s="83"/>
      <c r="K128" s="83" t="s">
        <v>781</v>
      </c>
      <c r="L128" s="83"/>
      <c r="M128" s="83"/>
      <c r="N128" s="83"/>
      <c r="O128" s="84"/>
    </row>
    <row r="129" spans="6:15" ht="11.25" hidden="1" customHeight="1">
      <c r="F129" s="231" t="s">
        <v>907</v>
      </c>
      <c r="G129" s="233" t="s">
        <v>829</v>
      </c>
      <c r="H129" s="230"/>
      <c r="I129" s="82"/>
      <c r="J129" s="113" t="s">
        <v>908</v>
      </c>
      <c r="K129" s="83"/>
      <c r="L129" s="83"/>
      <c r="M129" s="83"/>
      <c r="N129" s="83"/>
      <c r="O129" s="84"/>
    </row>
    <row r="130" spans="6:15" ht="11.25" customHeight="1">
      <c r="F130" s="232"/>
      <c r="G130" s="234"/>
      <c r="H130" s="230"/>
      <c r="I130" s="82"/>
      <c r="J130" s="83"/>
      <c r="K130" s="83" t="s">
        <v>781</v>
      </c>
      <c r="L130" s="83"/>
      <c r="M130" s="83"/>
      <c r="N130" s="83"/>
      <c r="O130" s="84"/>
    </row>
    <row r="131" spans="6:15" ht="11.25" hidden="1" customHeight="1">
      <c r="F131" s="231" t="s">
        <v>909</v>
      </c>
      <c r="G131" s="233" t="s">
        <v>832</v>
      </c>
      <c r="H131" s="230"/>
      <c r="I131" s="82"/>
      <c r="J131" s="113" t="s">
        <v>910</v>
      </c>
      <c r="K131" s="83"/>
      <c r="L131" s="83"/>
      <c r="M131" s="83"/>
      <c r="N131" s="83"/>
      <c r="O131" s="84"/>
    </row>
    <row r="132" spans="6:15" ht="11.25" customHeight="1">
      <c r="F132" s="232"/>
      <c r="G132" s="234"/>
      <c r="H132" s="230"/>
      <c r="I132" s="82"/>
      <c r="J132" s="83"/>
      <c r="K132" s="83" t="s">
        <v>781</v>
      </c>
      <c r="L132" s="83"/>
      <c r="M132" s="83"/>
      <c r="N132" s="83"/>
      <c r="O132" s="84"/>
    </row>
    <row r="133" spans="6:15" ht="11.25" hidden="1" customHeight="1">
      <c r="F133" s="231" t="s">
        <v>911</v>
      </c>
      <c r="G133" s="233" t="s">
        <v>835</v>
      </c>
      <c r="H133" s="230"/>
      <c r="I133" s="82"/>
      <c r="J133" s="113" t="s">
        <v>912</v>
      </c>
      <c r="K133" s="83"/>
      <c r="L133" s="83"/>
      <c r="M133" s="83"/>
      <c r="N133" s="83"/>
      <c r="O133" s="84"/>
    </row>
    <row r="134" spans="6:15" ht="24" customHeight="1">
      <c r="F134" s="232"/>
      <c r="G134" s="234"/>
      <c r="H134" s="230"/>
      <c r="I134" s="82"/>
      <c r="J134" s="83"/>
      <c r="K134" s="83" t="s">
        <v>781</v>
      </c>
      <c r="L134" s="83"/>
      <c r="M134" s="83"/>
      <c r="N134" s="83"/>
      <c r="O134" s="84"/>
    </row>
  </sheetData>
  <sheetProtection formatColumns="0" formatRows="0" insertRows="0" deleteColumns="0" deleteRows="0" sort="0" autoFilter="0"/>
  <mergeCells count="185">
    <mergeCell ref="F25:F26"/>
    <mergeCell ref="G25:G26"/>
    <mergeCell ref="H25:H26"/>
    <mergeCell ref="I25:N26"/>
    <mergeCell ref="F18:F20"/>
    <mergeCell ref="G18:G20"/>
    <mergeCell ref="H18:H20"/>
    <mergeCell ref="F21:F24"/>
    <mergeCell ref="G21:G24"/>
    <mergeCell ref="H21:H24"/>
    <mergeCell ref="F8:N8"/>
    <mergeCell ref="F9:F10"/>
    <mergeCell ref="G9:G10"/>
    <mergeCell ref="H9:H10"/>
    <mergeCell ref="I9:N9"/>
    <mergeCell ref="F16:F17"/>
    <mergeCell ref="G16:G17"/>
    <mergeCell ref="H16:H17"/>
    <mergeCell ref="F6:O6"/>
    <mergeCell ref="O9:O10"/>
    <mergeCell ref="I10:J10"/>
    <mergeCell ref="F12:N12"/>
    <mergeCell ref="I13:N13"/>
    <mergeCell ref="F14:F15"/>
    <mergeCell ref="G14:G15"/>
    <mergeCell ref="H14:H15"/>
    <mergeCell ref="F41:F42"/>
    <mergeCell ref="G41:G42"/>
    <mergeCell ref="H41:H42"/>
    <mergeCell ref="F27:F28"/>
    <mergeCell ref="G27:G28"/>
    <mergeCell ref="H27:H28"/>
    <mergeCell ref="F29:F30"/>
    <mergeCell ref="G29:G30"/>
    <mergeCell ref="H29:H30"/>
    <mergeCell ref="F31:F32"/>
    <mergeCell ref="G31:G32"/>
    <mergeCell ref="H31:H32"/>
    <mergeCell ref="F39:F40"/>
    <mergeCell ref="G39:G40"/>
    <mergeCell ref="H39:H40"/>
    <mergeCell ref="I31:N32"/>
    <mergeCell ref="F33:F34"/>
    <mergeCell ref="G33:G34"/>
    <mergeCell ref="H33:H34"/>
    <mergeCell ref="F35:F36"/>
    <mergeCell ref="G35:G36"/>
    <mergeCell ref="H35:H36"/>
    <mergeCell ref="F37:F38"/>
    <mergeCell ref="G37:G38"/>
    <mergeCell ref="H37:H38"/>
    <mergeCell ref="F57:F58"/>
    <mergeCell ref="G57:G58"/>
    <mergeCell ref="H57:H58"/>
    <mergeCell ref="F43:F44"/>
    <mergeCell ref="G43:G44"/>
    <mergeCell ref="H43:H44"/>
    <mergeCell ref="I43:N44"/>
    <mergeCell ref="F45:F46"/>
    <mergeCell ref="G45:G46"/>
    <mergeCell ref="H45:H46"/>
    <mergeCell ref="F47:F48"/>
    <mergeCell ref="G47:G48"/>
    <mergeCell ref="H47:H48"/>
    <mergeCell ref="F49:F50"/>
    <mergeCell ref="G49:G50"/>
    <mergeCell ref="H49:H50"/>
    <mergeCell ref="F51:F52"/>
    <mergeCell ref="G51:G52"/>
    <mergeCell ref="H51:H52"/>
    <mergeCell ref="F53:N53"/>
    <mergeCell ref="I54:N54"/>
    <mergeCell ref="F55:F56"/>
    <mergeCell ref="G55:G56"/>
    <mergeCell ref="H55:H56"/>
    <mergeCell ref="F76:F77"/>
    <mergeCell ref="G76:G77"/>
    <mergeCell ref="H76:H77"/>
    <mergeCell ref="F59:F61"/>
    <mergeCell ref="G59:G61"/>
    <mergeCell ref="H59:H61"/>
    <mergeCell ref="F62:F65"/>
    <mergeCell ref="G62:G65"/>
    <mergeCell ref="H62:H65"/>
    <mergeCell ref="F66:F67"/>
    <mergeCell ref="G66:G67"/>
    <mergeCell ref="H66:H67"/>
    <mergeCell ref="F74:F75"/>
    <mergeCell ref="G74:G75"/>
    <mergeCell ref="H74:H75"/>
    <mergeCell ref="I66:N67"/>
    <mergeCell ref="F68:F69"/>
    <mergeCell ref="G68:G69"/>
    <mergeCell ref="H68:H69"/>
    <mergeCell ref="F70:F71"/>
    <mergeCell ref="G70:G71"/>
    <mergeCell ref="H70:H71"/>
    <mergeCell ref="F72:F73"/>
    <mergeCell ref="G72:G73"/>
    <mergeCell ref="H72:H73"/>
    <mergeCell ref="I72:N73"/>
    <mergeCell ref="F92:F93"/>
    <mergeCell ref="G92:G93"/>
    <mergeCell ref="H92:H93"/>
    <mergeCell ref="F78:F79"/>
    <mergeCell ref="G78:G79"/>
    <mergeCell ref="H78:H79"/>
    <mergeCell ref="F80:F81"/>
    <mergeCell ref="G80:G81"/>
    <mergeCell ref="H80:H81"/>
    <mergeCell ref="F82:F83"/>
    <mergeCell ref="G82:G83"/>
    <mergeCell ref="H82:H83"/>
    <mergeCell ref="F84:F85"/>
    <mergeCell ref="G84:G85"/>
    <mergeCell ref="H84:H85"/>
    <mergeCell ref="I84:N85"/>
    <mergeCell ref="F86:F87"/>
    <mergeCell ref="G86:G87"/>
    <mergeCell ref="H86:H87"/>
    <mergeCell ref="F88:F89"/>
    <mergeCell ref="G88:G89"/>
    <mergeCell ref="H88:H89"/>
    <mergeCell ref="F90:F91"/>
    <mergeCell ref="G90:G91"/>
    <mergeCell ref="H90:H91"/>
    <mergeCell ref="F111:F112"/>
    <mergeCell ref="G111:G112"/>
    <mergeCell ref="H111:H112"/>
    <mergeCell ref="F94:N94"/>
    <mergeCell ref="I95:N95"/>
    <mergeCell ref="F96:F97"/>
    <mergeCell ref="G96:G97"/>
    <mergeCell ref="H96:H97"/>
    <mergeCell ref="F98:F99"/>
    <mergeCell ref="G98:G99"/>
    <mergeCell ref="H98:H99"/>
    <mergeCell ref="F100:F102"/>
    <mergeCell ref="G100:G102"/>
    <mergeCell ref="H100:H102"/>
    <mergeCell ref="F103:F106"/>
    <mergeCell ref="G103:G106"/>
    <mergeCell ref="H103:H106"/>
    <mergeCell ref="F107:F108"/>
    <mergeCell ref="G107:G108"/>
    <mergeCell ref="H107:H108"/>
    <mergeCell ref="I107:N108"/>
    <mergeCell ref="F109:F110"/>
    <mergeCell ref="G109:G110"/>
    <mergeCell ref="H109:H110"/>
    <mergeCell ref="F119:F120"/>
    <mergeCell ref="G119:G120"/>
    <mergeCell ref="H119:H120"/>
    <mergeCell ref="F121:F122"/>
    <mergeCell ref="G121:G122"/>
    <mergeCell ref="H121:H122"/>
    <mergeCell ref="F123:F124"/>
    <mergeCell ref="G123:G124"/>
    <mergeCell ref="H123:H124"/>
    <mergeCell ref="F113:F114"/>
    <mergeCell ref="G113:G114"/>
    <mergeCell ref="H113:H114"/>
    <mergeCell ref="I113:N114"/>
    <mergeCell ref="F115:F116"/>
    <mergeCell ref="G115:G116"/>
    <mergeCell ref="H115:H116"/>
    <mergeCell ref="F117:F118"/>
    <mergeCell ref="G117:G118"/>
    <mergeCell ref="H117:H118"/>
    <mergeCell ref="H125:H126"/>
    <mergeCell ref="I125:N126"/>
    <mergeCell ref="H131:H132"/>
    <mergeCell ref="F133:F134"/>
    <mergeCell ref="G133:G134"/>
    <mergeCell ref="H133:H134"/>
    <mergeCell ref="F129:F130"/>
    <mergeCell ref="G129:G130"/>
    <mergeCell ref="H129:H130"/>
    <mergeCell ref="F131:F132"/>
    <mergeCell ref="G131:G132"/>
    <mergeCell ref="F127:F128"/>
    <mergeCell ref="G127:G128"/>
    <mergeCell ref="H127:H128"/>
    <mergeCell ref="F125:F126"/>
    <mergeCell ref="G125:G126"/>
  </mergeCells>
  <dataValidations count="46">
    <dataValidation type="decimal" allowBlank="1" showErrorMessage="1" errorTitle="Ошибка" error="Допускается ввод только неотрицательных чисел!" sqref="H27:H30 H33:H42 H45:H52 H68:H71 H74:H83 H86:H93 H96:H100 H102:H103 H106 H109:H112 H127:H134 H115:H124 H55:H59 H61:H62 H65 H14:H18 H20:H21 H24">
      <formula1>0</formula1>
      <formula2>9.99999999999999E+23</formula2>
    </dataValidation>
    <dataValidation type="textLength" operator="lessThanOrEqual" allowBlank="1" showInputMessage="1" showErrorMessage="1" errorTitle="Ошибка" error="Допускается ввод не более 900 символов!" sqref="K19">
      <formula1>900</formula1>
    </dataValidation>
    <dataValidation type="date" allowBlank="1" showInputMessage="1" showErrorMessage="1" errorTitle="Ошибка" error="Дата указана не верно!" prompt="Формат ДД.ММ.ГГГГ" sqref="L19">
      <formula1>18264</formula1>
      <formula2>73051</formula2>
    </dataValidation>
    <dataValidation type="textLength" operator="lessThanOrEqual" allowBlank="1" showInputMessage="1" showErrorMessage="1" errorTitle="Ошибка" error="Допускается ввод не более 900 символов!" sqref="M19">
      <formula1>900</formula1>
    </dataValidation>
    <dataValidation type="list" allowBlank="1" showInputMessage="1" showErrorMessage="1" errorTitle="Ошибка" error="Выберите значение из списка!" sqref="N19">
      <formula1>doc_list</formula1>
    </dataValidation>
    <dataValidation type="textLength" operator="lessThanOrEqual" allowBlank="1" showInputMessage="1" showErrorMessage="1" errorTitle="Ошибка" error="Допускается ввод не более 900 символов!" sqref="O19">
      <formula1>900</formula1>
    </dataValidation>
    <dataValidation type="textLength" operator="lessThanOrEqual" allowBlank="1" showInputMessage="1" showErrorMessage="1" errorTitle="Ошибка" error="Допускается ввод не более 900 символов!" sqref="K22">
      <formula1>900</formula1>
    </dataValidation>
    <dataValidation type="date" allowBlank="1" showInputMessage="1" showErrorMessage="1" errorTitle="Ошибка" error="Дата указана не верно!" prompt="Формат ДД.ММ.ГГГГ" sqref="L22">
      <formula1>18264</formula1>
      <formula2>73051</formula2>
    </dataValidation>
    <dataValidation type="textLength" operator="lessThanOrEqual" allowBlank="1" showInputMessage="1" showErrorMessage="1" errorTitle="Ошибка" error="Допускается ввод не более 900 символов!" sqref="M22">
      <formula1>900</formula1>
    </dataValidation>
    <dataValidation type="list" allowBlank="1" showInputMessage="1" showErrorMessage="1" errorTitle="Ошибка" error="Выберите значение из списка!" sqref="N22">
      <formula1>doc_list</formula1>
    </dataValidation>
    <dataValidation type="textLength" operator="lessThanOrEqual" allowBlank="1" showInputMessage="1" showErrorMessage="1" errorTitle="Ошибка" error="Допускается ввод не более 900 символов!" sqref="O22">
      <formula1>900</formula1>
    </dataValidation>
    <dataValidation type="textLength" operator="lessThanOrEqual" allowBlank="1" showInputMessage="1" showErrorMessage="1" errorTitle="Ошибка" error="Допускается ввод не более 900 символов!" sqref="K23">
      <formula1>900</formula1>
    </dataValidation>
    <dataValidation type="date" allowBlank="1" showInputMessage="1" showErrorMessage="1" errorTitle="Ошибка" error="Дата указана не верно!" prompt="Формат ДД.ММ.ГГГГ" sqref="L23">
      <formula1>18264</formula1>
      <formula2>73051</formula2>
    </dataValidation>
    <dataValidation type="textLength" operator="lessThanOrEqual" allowBlank="1" showInputMessage="1" showErrorMessage="1" errorTitle="Ошибка" error="Допускается ввод не более 900 символов!" sqref="M23">
      <formula1>900</formula1>
    </dataValidation>
    <dataValidation type="list" allowBlank="1" showInputMessage="1" showErrorMessage="1" errorTitle="Ошибка" error="Выберите значение из списка!" sqref="N23">
      <formula1>doc_list</formula1>
    </dataValidation>
    <dataValidation type="textLength" operator="lessThanOrEqual" allowBlank="1" showInputMessage="1" showErrorMessage="1" errorTitle="Ошибка" error="Допускается ввод не более 900 символов!" sqref="O23">
      <formula1>900</formula1>
    </dataValidation>
    <dataValidation type="textLength" operator="lessThanOrEqual" allowBlank="1" showInputMessage="1" showErrorMessage="1" errorTitle="Ошибка" error="Допускается ввод не более 900 символов!" sqref="K101">
      <formula1>900</formula1>
    </dataValidation>
    <dataValidation type="date" allowBlank="1" showInputMessage="1" showErrorMessage="1" errorTitle="Ошибка" error="Дата указана не верно!" prompt="Формат ДД.ММ.ГГГГ" sqref="L101">
      <formula1>18264</formula1>
      <formula2>73051</formula2>
    </dataValidation>
    <dataValidation type="textLength" operator="lessThanOrEqual" allowBlank="1" showInputMessage="1" showErrorMessage="1" errorTitle="Ошибка" error="Допускается ввод не более 900 символов!" sqref="M101">
      <formula1>900</formula1>
    </dataValidation>
    <dataValidation type="list" allowBlank="1" showInputMessage="1" showErrorMessage="1" errorTitle="Ошибка" error="Выберите значение из списка!" sqref="N101">
      <formula1>doc_list</formula1>
    </dataValidation>
    <dataValidation type="textLength" operator="lessThanOrEqual" allowBlank="1" showInputMessage="1" showErrorMessage="1" errorTitle="Ошибка" error="Допускается ввод не более 900 символов!" sqref="O101">
      <formula1>900</formula1>
    </dataValidation>
    <dataValidation type="textLength" operator="lessThanOrEqual" allowBlank="1" showInputMessage="1" showErrorMessage="1" errorTitle="Ошибка" error="Допускается ввод не более 900 символов!" sqref="K104">
      <formula1>900</formula1>
    </dataValidation>
    <dataValidation type="date" allowBlank="1" showInputMessage="1" showErrorMessage="1" errorTitle="Ошибка" error="Дата указана не верно!" prompt="Формат ДД.ММ.ГГГГ" sqref="L104">
      <formula1>18264</formula1>
      <formula2>73051</formula2>
    </dataValidation>
    <dataValidation type="textLength" operator="lessThanOrEqual" allowBlank="1" showInputMessage="1" showErrorMessage="1" errorTitle="Ошибка" error="Допускается ввод не более 900 символов!" sqref="M104">
      <formula1>900</formula1>
    </dataValidation>
    <dataValidation type="list" allowBlank="1" showInputMessage="1" showErrorMessage="1" errorTitle="Ошибка" error="Выберите значение из списка!" sqref="N104">
      <formula1>doc_list</formula1>
    </dataValidation>
    <dataValidation type="textLength" operator="lessThanOrEqual" allowBlank="1" showInputMessage="1" showErrorMessage="1" errorTitle="Ошибка" error="Допускается ввод не более 900 символов!" sqref="O104">
      <formula1>900</formula1>
    </dataValidation>
    <dataValidation type="textLength" operator="lessThanOrEqual" allowBlank="1" showInputMessage="1" showErrorMessage="1" errorTitle="Ошибка" error="Допускается ввод не более 900 символов!" sqref="K105">
      <formula1>900</formula1>
    </dataValidation>
    <dataValidation type="date" allowBlank="1" showInputMessage="1" showErrorMessage="1" errorTitle="Ошибка" error="Дата указана не верно!" prompt="Формат ДД.ММ.ГГГГ" sqref="L105">
      <formula1>18264</formula1>
      <formula2>73051</formula2>
    </dataValidation>
    <dataValidation type="textLength" operator="lessThanOrEqual" allowBlank="1" showInputMessage="1" showErrorMessage="1" errorTitle="Ошибка" error="Допускается ввод не более 900 символов!" sqref="M105">
      <formula1>900</formula1>
    </dataValidation>
    <dataValidation type="list" allowBlank="1" showInputMessage="1" showErrorMessage="1" errorTitle="Ошибка" error="Выберите значение из списка!" sqref="N105">
      <formula1>doc_list</formula1>
    </dataValidation>
    <dataValidation type="textLength" operator="lessThanOrEqual" allowBlank="1" showInputMessage="1" showErrorMessage="1" errorTitle="Ошибка" error="Допускается ввод не более 900 символов!" sqref="O105">
      <formula1>900</formula1>
    </dataValidation>
    <dataValidation type="textLength" operator="lessThanOrEqual" allowBlank="1" showInputMessage="1" showErrorMessage="1" errorTitle="Ошибка" error="Допускается ввод не более 900 символов!" sqref="K60">
      <formula1>900</formula1>
    </dataValidation>
    <dataValidation type="date" allowBlank="1" showInputMessage="1" showErrorMessage="1" errorTitle="Ошибка" error="Дата указана не верно!" prompt="Формат ДД.ММ.ГГГГ" sqref="L60">
      <formula1>18264</formula1>
      <formula2>73051</formula2>
    </dataValidation>
    <dataValidation type="textLength" operator="lessThanOrEqual" allowBlank="1" showInputMessage="1" showErrorMessage="1" errorTitle="Ошибка" error="Допускается ввод не более 900 символов!" sqref="M60">
      <formula1>900</formula1>
    </dataValidation>
    <dataValidation type="list" allowBlank="1" showInputMessage="1" showErrorMessage="1" errorTitle="Ошибка" error="Выберите значение из списка!" sqref="N60">
      <formula1>doc_list</formula1>
    </dataValidation>
    <dataValidation type="textLength" operator="lessThanOrEqual" allowBlank="1" showInputMessage="1" showErrorMessage="1" errorTitle="Ошибка" error="Допускается ввод не более 900 символов!" sqref="O60">
      <formula1>900</formula1>
    </dataValidation>
    <dataValidation type="textLength" operator="lessThanOrEqual" allowBlank="1" showInputMessage="1" showErrorMessage="1" errorTitle="Ошибка" error="Допускается ввод не более 900 символов!" sqref="K63">
      <formula1>900</formula1>
    </dataValidation>
    <dataValidation type="date" allowBlank="1" showInputMessage="1" showErrorMessage="1" errorTitle="Ошибка" error="Дата указана не верно!" prompt="Формат ДД.ММ.ГГГГ" sqref="L63">
      <formula1>18264</formula1>
      <formula2>73051</formula2>
    </dataValidation>
    <dataValidation type="textLength" operator="lessThanOrEqual" allowBlank="1" showInputMessage="1" showErrorMessage="1" errorTitle="Ошибка" error="Допускается ввод не более 900 символов!" sqref="M63">
      <formula1>900</formula1>
    </dataValidation>
    <dataValidation type="list" allowBlank="1" showInputMessage="1" showErrorMessage="1" errorTitle="Ошибка" error="Выберите значение из списка!" sqref="N63">
      <formula1>doc_list</formula1>
    </dataValidation>
    <dataValidation type="textLength" operator="lessThanOrEqual" allowBlank="1" showInputMessage="1" showErrorMessage="1" errorTitle="Ошибка" error="Допускается ввод не более 900 символов!" sqref="O63">
      <formula1>900</formula1>
    </dataValidation>
    <dataValidation type="textLength" operator="lessThanOrEqual" allowBlank="1" showInputMessage="1" showErrorMessage="1" errorTitle="Ошибка" error="Допускается ввод не более 900 символов!" sqref="K64">
      <formula1>900</formula1>
    </dataValidation>
    <dataValidation type="date" allowBlank="1" showInputMessage="1" showErrorMessage="1" errorTitle="Ошибка" error="Дата указана не верно!" prompt="Формат ДД.ММ.ГГГГ" sqref="L64">
      <formula1>18264</formula1>
      <formula2>73051</formula2>
    </dataValidation>
    <dataValidation type="textLength" operator="lessThanOrEqual" allowBlank="1" showInputMessage="1" showErrorMessage="1" errorTitle="Ошибка" error="Допускается ввод не более 900 символов!" sqref="M64">
      <formula1>900</formula1>
    </dataValidation>
    <dataValidation type="list" allowBlank="1" showInputMessage="1" showErrorMessage="1" errorTitle="Ошибка" error="Выберите значение из списка!" sqref="N64">
      <formula1>doc_list</formula1>
    </dataValidation>
    <dataValidation type="textLength" operator="lessThanOrEqual" allowBlank="1" showInputMessage="1" showErrorMessage="1" errorTitle="Ошибка" error="Допускается ввод не более 900 символов!" sqref="O64">
      <formula1>900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DBDB"/>
  </sheetPr>
  <dimension ref="C1:D19"/>
  <sheetViews>
    <sheetView showGridLines="0" topLeftCell="A6" workbookViewId="0"/>
  </sheetViews>
  <sheetFormatPr defaultRowHeight="11.25" customHeight="1"/>
  <cols>
    <col min="1" max="3" width="6.88671875" customWidth="1"/>
    <col min="4" max="4" width="94.88671875" customWidth="1"/>
  </cols>
  <sheetData>
    <row r="1" spans="3:4" ht="11.25" hidden="1" customHeight="1"/>
    <row r="2" spans="3:4" ht="11.25" hidden="1" customHeight="1"/>
    <row r="3" spans="3:4" ht="11.25" hidden="1" customHeight="1"/>
    <row r="4" spans="3:4" ht="11.25" hidden="1" customHeight="1"/>
    <row r="5" spans="3:4" ht="11.25" hidden="1" customHeight="1"/>
    <row r="6" spans="3:4" ht="12" customHeight="1">
      <c r="C6" s="115"/>
      <c r="D6" s="115"/>
    </row>
    <row r="7" spans="3:4" ht="27" customHeight="1">
      <c r="C7" s="116"/>
      <c r="D7" s="116" t="s">
        <v>628</v>
      </c>
    </row>
    <row r="8" spans="3:4" ht="12" customHeight="1">
      <c r="C8" s="115"/>
      <c r="D8" s="89"/>
    </row>
    <row r="9" spans="3:4" ht="25.5" customHeight="1">
      <c r="C9" s="117" t="s">
        <v>913</v>
      </c>
      <c r="D9" s="118"/>
    </row>
    <row r="10" spans="3:4" ht="25.5" customHeight="1">
      <c r="C10" s="117" t="s">
        <v>914</v>
      </c>
      <c r="D10" s="118"/>
    </row>
    <row r="11" spans="3:4" ht="25.5" customHeight="1">
      <c r="C11" s="117" t="s">
        <v>915</v>
      </c>
      <c r="D11" s="118"/>
    </row>
    <row r="12" spans="3:4" ht="25.5" customHeight="1">
      <c r="C12" s="117" t="s">
        <v>916</v>
      </c>
      <c r="D12" s="118"/>
    </row>
    <row r="13" spans="3:4" ht="25.5" customHeight="1">
      <c r="C13" s="117" t="s">
        <v>917</v>
      </c>
      <c r="D13" s="118"/>
    </row>
    <row r="14" spans="3:4" ht="25.5" customHeight="1">
      <c r="C14" s="117" t="s">
        <v>918</v>
      </c>
      <c r="D14" s="118"/>
    </row>
    <row r="15" spans="3:4" ht="25.5" customHeight="1">
      <c r="C15" s="117" t="s">
        <v>919</v>
      </c>
      <c r="D15" s="118"/>
    </row>
    <row r="16" spans="3:4" ht="25.5" customHeight="1">
      <c r="C16" s="117" t="s">
        <v>920</v>
      </c>
      <c r="D16" s="118"/>
    </row>
    <row r="17" spans="3:4" ht="25.5" customHeight="1">
      <c r="C17" s="117" t="s">
        <v>921</v>
      </c>
      <c r="D17" s="118"/>
    </row>
    <row r="18" spans="3:4" ht="25.5" customHeight="1">
      <c r="C18" s="117" t="s">
        <v>922</v>
      </c>
      <c r="D18" s="118"/>
    </row>
    <row r="19" spans="3:4" ht="11.25" customHeight="1">
      <c r="C19" s="82"/>
      <c r="D19" s="84" t="s">
        <v>923</v>
      </c>
    </row>
  </sheetData>
  <sheetProtection formatColumns="0" formatRows="0" insertRows="0" deleteColumns="0" deleteRows="0" sort="0" autoFilter="0"/>
  <dataValidations count="1">
    <dataValidation type="textLength" operator="lessThanOrEqual" allowBlank="1" showInputMessage="1" showErrorMessage="1" errorTitle="Ошибка" error="Допускает힀ᦉ_x0000__x0000__x0012__x0000__x0000__x0010__x0000__x0000_㿿_x0000__xffff__xffff__x0000__x0000_ 900 символов!" sqref="D9:D18">
      <formula1>900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2:AD25"/>
  <sheetViews>
    <sheetView showGridLines="0" workbookViewId="0"/>
  </sheetViews>
  <sheetFormatPr defaultRowHeight="11.25" customHeight="1"/>
  <cols>
    <col min="1" max="1" width="16.33203125" customWidth="1"/>
    <col min="2" max="2" width="14.5546875" customWidth="1"/>
    <col min="11" max="12" width="14" customWidth="1"/>
    <col min="16" max="16" width="10.109375" customWidth="1"/>
    <col min="18" max="18" width="17.33203125" customWidth="1"/>
    <col min="19" max="19" width="17.88671875" customWidth="1"/>
    <col min="22" max="22" width="10.109375" customWidth="1"/>
  </cols>
  <sheetData>
    <row r="2" spans="1:30" ht="11.25" customHeight="1">
      <c r="A2" s="119" t="s">
        <v>924</v>
      </c>
      <c r="B2" s="119"/>
    </row>
    <row r="4" spans="1:30" ht="12" customHeight="1">
      <c r="D4" s="86"/>
      <c r="E4" s="120" t="s">
        <v>710</v>
      </c>
      <c r="F4" s="121">
        <f>ROW()-11</f>
        <v>-7</v>
      </c>
      <c r="G4" s="122"/>
      <c r="H4" s="123"/>
      <c r="I4" s="124"/>
      <c r="J4" s="125"/>
      <c r="K4" s="125"/>
      <c r="L4" s="122"/>
      <c r="M4" s="123"/>
      <c r="N4" s="124"/>
      <c r="O4" s="126"/>
      <c r="P4" s="126"/>
      <c r="Q4" s="127"/>
      <c r="R4" s="128"/>
      <c r="S4" s="57"/>
      <c r="T4" s="126"/>
      <c r="U4" s="126"/>
      <c r="V4" s="129">
        <f>U4+T4</f>
        <v>0</v>
      </c>
      <c r="W4" s="126"/>
      <c r="X4" s="126"/>
      <c r="Y4" s="122"/>
      <c r="Z4" s="123"/>
      <c r="AA4" s="124"/>
      <c r="AB4" s="126"/>
      <c r="AC4" s="130">
        <f>IF(P4&lt;=15,1,IF(AND(P4&gt;15,P4&lt;=150),2,0))</f>
        <v>1</v>
      </c>
      <c r="AD4" s="130">
        <f>IF(Q4&lt;=15,1,IF(AND(Q4&gt;15,Q4&lt;=150),2,0))</f>
        <v>1</v>
      </c>
    </row>
    <row r="8" spans="1:30" ht="11.25" customHeight="1">
      <c r="A8" s="119" t="s">
        <v>925</v>
      </c>
      <c r="B8" s="119"/>
    </row>
    <row r="10" spans="1:30" ht="14.25" customHeight="1">
      <c r="F10" s="131"/>
      <c r="G10" s="131"/>
      <c r="H10" s="131"/>
      <c r="I10" s="120" t="s">
        <v>710</v>
      </c>
      <c r="J10" s="132"/>
      <c r="K10" s="133"/>
      <c r="L10" s="134"/>
      <c r="M10" s="133"/>
      <c r="N10" s="135"/>
      <c r="O10" s="125"/>
    </row>
    <row r="15" spans="1:30" ht="11.25" customHeight="1">
      <c r="A15" s="119" t="s">
        <v>926</v>
      </c>
    </row>
    <row r="17" spans="1:29" ht="14.25" customHeight="1">
      <c r="E17" s="120" t="s">
        <v>710</v>
      </c>
      <c r="F17" s="121">
        <f>ROW()-12</f>
        <v>5</v>
      </c>
      <c r="G17" s="136"/>
      <c r="H17" s="137"/>
      <c r="I17" s="137"/>
      <c r="J17" s="138" t="s">
        <v>927</v>
      </c>
      <c r="K17" s="128"/>
      <c r="L17" s="125"/>
      <c r="M17" s="125"/>
      <c r="N17" s="139"/>
      <c r="O17" s="126"/>
      <c r="P17" s="129">
        <f>N17-O17</f>
        <v>0</v>
      </c>
      <c r="Q17" s="126"/>
      <c r="R17" s="122"/>
      <c r="S17" s="125"/>
      <c r="T17" s="124"/>
      <c r="U17" s="124"/>
      <c r="V17" s="139"/>
      <c r="W17" s="138"/>
      <c r="X17" s="140"/>
      <c r="Y17" s="122"/>
      <c r="Z17" s="141"/>
      <c r="AA17" s="124"/>
      <c r="AB17" s="125"/>
      <c r="AC17" s="125"/>
    </row>
    <row r="23" spans="1:29" ht="11.25" customHeight="1">
      <c r="A23" s="119" t="s">
        <v>928</v>
      </c>
    </row>
    <row r="25" spans="1:29" ht="25.5" customHeight="1">
      <c r="B25" s="120" t="s">
        <v>710</v>
      </c>
      <c r="C25" s="132">
        <f>ROW()-8</f>
        <v>17</v>
      </c>
      <c r="D25" s="142"/>
    </row>
  </sheetData>
  <sheetProtection formatColumns="0" formatRows="0" insertRows="0" deleteColumns="0" deleteRows="0" sort="0" autoFilter="0"/>
  <dataValidations count="15">
    <dataValidation type="date" allowBlank="1" showInputMessage="1" showErrorMessage="1" errorTitle="Ошибка" error="Дата указана не верно!" prompt="Формат ДД.ММ.ГГГГ" sqref="G4 L4 Y4 R17 Y17">
      <formula1>18264</formula1>
      <formula2>73051</formula2>
    </dataValidation>
    <dataValidation type="decimal" allowBlank="1" showErrorMessage="1" errorTitle="Ошибка" error="Допускается ввод только неотрицательных чисел!" sqref="T4">
      <formula1>0</formula1>
      <formula2>9.99999999999999E+23</formula2>
    </dataValidation>
    <dataValidation type="decimal" allowBlank="1" showErrorMessage="1" errorTitle="Ошибка" error="Допускается ввод только неотрицательных чисел!" sqref="W4">
      <formula1>0</formula1>
      <formula2>9.99999999999999E+23</formula2>
    </dataValidation>
    <dataValidation type="date" allowBlank="1" showInputMessage="1" showErrorMessage="1" errorTitle="Ошибка" error="Дата указана не верно!" prompt="Формат ДД.ММ.ГГГГ" sqref="L10">
      <formula1>18264</formula1>
      <formula2>73051</formula2>
    </dataValidation>
    <dataValidation type="list" allowBlank="1" showInputMessage="1" showErrorMessage="1" errorTitle="Ошибка" error="Выберите значение из списка!" sqref="T17:U17 AA17 N10 I4 N4 AA4">
      <formula1>doc_list</formula1>
    </dataValidation>
    <dataValidation type="textLength" operator="lessThanOrEqual" allowBlank="1" showInputMessage="1" showErrorMessage="1" errorTitle="Ошибка" error="Допускает힀ᦉ_x0000__x0000__x0012__x0000__x0000__x0010__x0000__x0000_㿿_x0000__xffff__xffff__x0000__x0000_ 900 символов!" sqref="D25">
      <formula1>900</formula1>
    </dataValidation>
    <dataValidation type="list" allowBlank="1" showInputMessage="1" showErrorMessage="1" errorTitle="Ошибка" error="Выберите значение из списка" prompt="Выберите значение из списка" sqref="S4">
      <formula1>bid_category_c1</formula1>
    </dataValidation>
    <dataValidation type="list" allowBlank="1" showInputMessage="1" showErrorMessage="1" errorTitle="Ошибка" error="Выберите значение из списка" prompt="Выберите значение из списка" sqref="J17">
      <formula1>logical</formula1>
    </dataValidation>
    <dataValidation type="list" allowBlank="1" showInputMessage="1" showErrorMessage="1" errorTitle="Ошибка" error="Выберите значение из списка" prompt="Выберите значение из списка" sqref="H17">
      <formula1>object_type_list</formula1>
    </dataValidation>
    <dataValidation type="list" allowBlank="1" showInputMessage="1" showErrorMessage="1" errorTitle="Ошибка" error="Выберите значение из списка" prompt="Выберите значение из списка" sqref="I17">
      <formula1>city_type_list</formula1>
    </dataValidation>
    <dataValidation type="decimal" allowBlank="1" showErrorMessage="1" errorTitle="Ошибка" error="Допускается ввод только неотрицательных чисел!" sqref="V17 N17:Q17 O4:P4 AB4 X4 U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G17 Q4">
      <formula1>napr_list</formula1>
    </dataValidation>
    <dataValidation type="list" allowBlank="1" showInputMessage="1" showErrorMessage="1" errorTitle="Ошибка" error="Выберите значение из списка" prompt="Выберите значение из списка" sqref="W17">
      <formula1>kat_nad_list</formula1>
    </dataValidation>
    <dataValidation type="list" allowBlank="1" showInputMessage="1" showErrorMessage="1" errorTitle="Ошибка" error="Выберите значение из списка" prompt="Выберите значение из списка" sqref="K17 R4">
      <formula1>metod_list</formula1>
    </dataValidation>
    <dataValidation type="textLength" operator="lessThanOrEqual" allowBlank="1" showInputMessage="1" showErrorMessage="1" errorTitle="Ошибка" error="Допускается ввод не более 900 символов!" sqref="AB17:AC17 L17:M17 Z17 S17 X17 O10 K10 M10 M4 Z4 H4 J4:K4">
      <formula1>900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68</vt:i4>
      </vt:variant>
    </vt:vector>
  </HeadingPairs>
  <TitlesOfParts>
    <vt:vector size="78" baseType="lpstr">
      <vt:lpstr>Инструкция</vt:lpstr>
      <vt:lpstr>REESTR_ORG</vt:lpstr>
      <vt:lpstr>Список листов</vt:lpstr>
      <vt:lpstr>Титульный</vt:lpstr>
      <vt:lpstr>Прил 1_дог</vt:lpstr>
      <vt:lpstr>С1</vt:lpstr>
      <vt:lpstr>С1 расходы</vt:lpstr>
      <vt:lpstr>Комментарии</vt:lpstr>
      <vt:lpstr>et_union</vt:lpstr>
      <vt:lpstr>TEHSHEET</vt:lpstr>
      <vt:lpstr>'Прил 1_дог'!_ФильтрБазыДанных</vt:lpstr>
      <vt:lpstr>bid_category_c1</vt:lpstr>
      <vt:lpstr>city_type_list</vt:lpstr>
      <vt:lpstr>code</vt:lpstr>
      <vt:lpstr>COMS_ADD_HL_MARKER</vt:lpstr>
      <vt:lpstr>doc_list</vt:lpstr>
      <vt:lpstr>doc_type_list</vt:lpstr>
      <vt:lpstr>et_Comm</vt:lpstr>
      <vt:lpstr>et_List_08</vt:lpstr>
      <vt:lpstr>et_List_Pril1</vt:lpstr>
      <vt:lpstr>et_List_s1rashod</vt:lpstr>
      <vt:lpstr>fil</vt:lpstr>
      <vt:lpstr>fil_flag</vt:lpstr>
      <vt:lpstr>fio_buh</vt:lpstr>
      <vt:lpstr>fio_dolj_lico</vt:lpstr>
      <vt:lpstr>fio_ruk</vt:lpstr>
      <vt:lpstr>FIRST_PERIOD_IN_LT</vt:lpstr>
      <vt:lpstr>god</vt:lpstr>
      <vt:lpstr>god_first</vt:lpstr>
      <vt:lpstr>inn</vt:lpstr>
      <vt:lpstr>kat_nad_list</vt:lpstr>
      <vt:lpstr>kpp</vt:lpstr>
      <vt:lpstr>LINK_DOC_MASK</vt:lpstr>
      <vt:lpstr>LIST_WS_vis_flags</vt:lpstr>
      <vt:lpstr>logical</vt:lpstr>
      <vt:lpstr>mail_dolj_lico</vt:lpstr>
      <vt:lpstr>metod_list</vt:lpstr>
      <vt:lpstr>month_list</vt:lpstr>
      <vt:lpstr>napr_list</vt:lpstr>
      <vt:lpstr>napr_list_1</vt:lpstr>
      <vt:lpstr>napr_list_2</vt:lpstr>
      <vt:lpstr>napr_list_3</vt:lpstr>
      <vt:lpstr>object_type_list</vt:lpstr>
      <vt:lpstr>ogrn</vt:lpstr>
      <vt:lpstr>org</vt:lpstr>
      <vt:lpstr>org_id</vt:lpstr>
      <vt:lpstr>PERIOD_LENGTH</vt:lpstr>
      <vt:lpstr>pIns_List_Pril1</vt:lpstr>
      <vt:lpstr>pIns_List_s1rashod</vt:lpstr>
      <vt:lpstr>pos_dolj_lico</vt:lpstr>
      <vt:lpstr>pos_ruk</vt:lpstr>
      <vt:lpstr>post_address</vt:lpstr>
      <vt:lpstr>Pril1_date_1</vt:lpstr>
      <vt:lpstr>Pril1_date_2</vt:lpstr>
      <vt:lpstr>Pril1_date_3</vt:lpstr>
      <vt:lpstr>Pril1_linkdocs_1</vt:lpstr>
      <vt:lpstr>Pril1_linkdocs_2</vt:lpstr>
      <vt:lpstr>Pril1_linkdocs_3</vt:lpstr>
      <vt:lpstr>quarter</vt:lpstr>
      <vt:lpstr>REESTR_ORG_RANGE</vt:lpstr>
      <vt:lpstr>reg_list</vt:lpstr>
      <vt:lpstr>REGION</vt:lpstr>
      <vt:lpstr>region_name</vt:lpstr>
      <vt:lpstr>regVersion</vt:lpstr>
      <vt:lpstr>s1rashod_date</vt:lpstr>
      <vt:lpstr>s1rashod_end_row</vt:lpstr>
      <vt:lpstr>s1rashod_linkdocs</vt:lpstr>
      <vt:lpstr>s1rashod_usedrows</vt:lpstr>
      <vt:lpstr>status_list</vt:lpstr>
      <vt:lpstr>tel_buh</vt:lpstr>
      <vt:lpstr>tel_dolj_lico</vt:lpstr>
      <vt:lpstr>tel_ruk</vt:lpstr>
      <vt:lpstr>TemplateState</vt:lpstr>
      <vt:lpstr>ur_address</vt:lpstr>
      <vt:lpstr>vdet</vt:lpstr>
      <vt:lpstr>version</vt:lpstr>
      <vt:lpstr>year_first_list</vt:lpstr>
      <vt:lpstr>year_list</vt:lpstr>
    </vt:vector>
  </TitlesOfParts>
  <Company>РОИВ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Предложения территориальной сетевой организации на установление платы за технологическое присоединение по стандартизированным ставкам</dc:title>
  <dc:subject>Предложения территориальной сетевой организации на установление платы за технологическое присоединение по стандартизированным ставкам</dc:subject>
  <dc:creator>--</dc:creator>
  <cp:lastModifiedBy>Electro</cp:lastModifiedBy>
  <cp:lastPrinted>2018-11-30T22:09:43Z</cp:lastPrinted>
  <dcterms:created xsi:type="dcterms:W3CDTF">2004-05-21T07:18:45Z</dcterms:created>
  <dcterms:modified xsi:type="dcterms:W3CDTF">2022-10-20T06:36:37Z</dcterms:modified>
</cp:coreProperties>
</file>