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2585" firstSheet="9" activeTab="19"/>
  </bookViews>
  <sheets>
    <sheet name="1" sheetId="2" state="hidden" r:id="rId1"/>
    <sheet name="2" sheetId="3" state="hidden" r:id="rId2"/>
    <sheet name="3" sheetId="4" state="hidden" r:id="rId3"/>
    <sheet name="4" sheetId="5" state="hidden" r:id="rId4"/>
    <sheet name="5" sheetId="6" state="hidden" r:id="rId5"/>
    <sheet name="6" sheetId="7" state="hidden" r:id="rId6"/>
    <sheet name="7" sheetId="8" state="hidden" r:id="rId7"/>
    <sheet name="8" sheetId="9" state="hidden" r:id="rId8"/>
    <sheet name="9" sheetId="10" state="hidden" r:id="rId9"/>
    <sheet name="10" sheetId="11" r:id="rId10"/>
    <sheet name="11" sheetId="12" r:id="rId11"/>
    <sheet name="12" sheetId="13" r:id="rId12"/>
    <sheet name="13" sheetId="14" r:id="rId13"/>
    <sheet name="14" sheetId="15" r:id="rId14"/>
    <sheet name="15" sheetId="16" r:id="rId15"/>
    <sheet name="16" sheetId="17" r:id="rId16"/>
    <sheet name="17" sheetId="18" r:id="rId17"/>
    <sheet name="18" sheetId="23" r:id="rId18"/>
    <sheet name="19" sheetId="24" r:id="rId19"/>
    <sheet name="20" sheetId="25" r:id="rId20"/>
  </sheets>
  <externalReferences>
    <externalReference r:id="rId21"/>
    <externalReference r:id="rId22"/>
    <externalReference r:id="rId23"/>
    <externalReference r:id="rId24"/>
  </externalReferences>
  <definedNames>
    <definedName name="_xlnm.Print_Area" localSheetId="0">'1'!$A$1:$AD$20</definedName>
    <definedName name="_xlnm.Print_Area" localSheetId="9">'10'!$A$1:$U$47</definedName>
    <definedName name="_xlnm.Print_Area" localSheetId="10">'11'!$A$1:$Y$42</definedName>
    <definedName name="_xlnm.Print_Area" localSheetId="11">'12'!$A$1:$W$45</definedName>
    <definedName name="_xlnm.Print_Area" localSheetId="12">'13'!$A$1:$CB$45</definedName>
    <definedName name="_xlnm.Print_Area" localSheetId="13">'14'!$A$1:$AI$31</definedName>
    <definedName name="_xlnm.Print_Area" localSheetId="14">'15'!$A$1:$BS$33</definedName>
    <definedName name="_xlnm.Print_Area" localSheetId="15">'16'!$A$1:$BI$31</definedName>
    <definedName name="_xlnm.Print_Area" localSheetId="16">'17'!$A$1:$BD$40</definedName>
    <definedName name="_xlnm.Print_Area" localSheetId="17">'18'!$A$1:$AP$38</definedName>
    <definedName name="_xlnm.Print_Area" localSheetId="18">'19'!$A$1:$N$32</definedName>
    <definedName name="_xlnm.Print_Area" localSheetId="1">'2'!$A$1:$U$19</definedName>
    <definedName name="_xlnm.Print_Area" localSheetId="2">'3'!$A$1:$X$21</definedName>
    <definedName name="_xlnm.Print_Area" localSheetId="3">'4'!$A$1:$W$28</definedName>
    <definedName name="_xlnm.Print_Area" localSheetId="4">'5'!$A$1:$AB$18</definedName>
    <definedName name="_xlnm.Print_Area" localSheetId="5">'6'!$A$1:$V$19</definedName>
    <definedName name="_xlnm.Print_Area" localSheetId="6">'7'!$A$1:$AT$19</definedName>
    <definedName name="_xlnm.Print_Area" localSheetId="7">'8'!$A$1:$N$20</definedName>
    <definedName name="_xlnm.Print_Area" localSheetId="8">'9'!$A$1:$I$362</definedName>
  </definedNames>
  <calcPr calcId="152511"/>
</workbook>
</file>

<file path=xl/calcChain.xml><?xml version="1.0" encoding="utf-8"?>
<calcChain xmlns="http://schemas.openxmlformats.org/spreadsheetml/2006/main">
  <c r="E115" i="25" l="1"/>
  <c r="E44" i="25"/>
  <c r="D400" i="25" l="1"/>
  <c r="E427" i="25"/>
  <c r="E400" i="25"/>
  <c r="E340" i="25" l="1"/>
  <c r="D340" i="25"/>
  <c r="E344" i="25" l="1"/>
  <c r="D344" i="25"/>
  <c r="E212" i="25"/>
  <c r="D194" i="25"/>
  <c r="D195" i="25" s="1"/>
  <c r="E108" i="25"/>
  <c r="D108" i="25"/>
  <c r="E104" i="25"/>
  <c r="D104" i="25"/>
  <c r="E102" i="25"/>
  <c r="E99" i="25"/>
  <c r="D75" i="25"/>
  <c r="E72" i="25"/>
  <c r="D72" i="25"/>
  <c r="E71" i="25"/>
  <c r="D71" i="25"/>
  <c r="E69" i="25"/>
  <c r="D69" i="25"/>
  <c r="E68" i="25"/>
  <c r="E194" i="25" s="1"/>
  <c r="D68" i="25"/>
  <c r="E67" i="25"/>
  <c r="D67" i="25"/>
  <c r="E63" i="25"/>
  <c r="D63" i="25"/>
  <c r="E60" i="25"/>
  <c r="D60" i="25"/>
  <c r="E61" i="25"/>
  <c r="D61" i="25"/>
  <c r="E56" i="25"/>
  <c r="E57" i="25"/>
  <c r="D57" i="25"/>
  <c r="D56" i="25" s="1"/>
  <c r="D44" i="25"/>
  <c r="E37" i="25"/>
  <c r="E29" i="25"/>
  <c r="D29" i="25"/>
  <c r="E195" i="25" l="1"/>
  <c r="E75" i="25"/>
  <c r="E52" i="25" l="1"/>
  <c r="AC18" i="23" l="1"/>
  <c r="AI29" i="23"/>
  <c r="AP24" i="18"/>
  <c r="AF24" i="18"/>
  <c r="AO31" i="18"/>
  <c r="AO24" i="18"/>
  <c r="AO23" i="18" s="1"/>
  <c r="AO22" i="18" s="1"/>
  <c r="AO21" i="18"/>
  <c r="AO20" i="18" s="1"/>
  <c r="AS31" i="18"/>
  <c r="AI31" i="18"/>
  <c r="AE31" i="18"/>
  <c r="AE24" i="18"/>
  <c r="AE23" i="18" s="1"/>
  <c r="AE22" i="18" s="1"/>
  <c r="M22" i="13"/>
  <c r="M19" i="13" s="1"/>
  <c r="M18" i="13" s="1"/>
  <c r="M29" i="13"/>
  <c r="L32" i="12"/>
  <c r="L25" i="12"/>
  <c r="L22" i="12" s="1"/>
  <c r="L21" i="12" s="1"/>
  <c r="L24" i="12"/>
  <c r="L23" i="12" s="1"/>
  <c r="I25" i="12"/>
  <c r="I24" i="12" s="1"/>
  <c r="I23" i="12" s="1"/>
  <c r="I32" i="12"/>
  <c r="Q35" i="11"/>
  <c r="Q29" i="11"/>
  <c r="Q34" i="11"/>
  <c r="Q36" i="11"/>
  <c r="R36" i="11"/>
  <c r="S36" i="11" s="1"/>
  <c r="Q37" i="11"/>
  <c r="Q33" i="11"/>
  <c r="Q32" i="11"/>
  <c r="Q31" i="11"/>
  <c r="Q30" i="11"/>
  <c r="Q28" i="11"/>
  <c r="S30" i="11"/>
  <c r="R37" i="11"/>
  <c r="R30" i="11"/>
  <c r="R31" i="11"/>
  <c r="R33" i="11"/>
  <c r="R34" i="11"/>
  <c r="S34" i="11" s="1"/>
  <c r="R35" i="11"/>
  <c r="S35" i="11" s="1"/>
  <c r="R29" i="11"/>
  <c r="S29" i="11" s="1"/>
  <c r="R25" i="11"/>
  <c r="R21" i="11" s="1"/>
  <c r="R26" i="11"/>
  <c r="R27" i="11"/>
  <c r="I22" i="12" l="1"/>
  <c r="I21" i="12" s="1"/>
  <c r="S25" i="11"/>
  <c r="S21" i="11" s="1"/>
  <c r="S20" i="11" s="1"/>
  <c r="S19" i="11" s="1"/>
  <c r="AE21" i="18"/>
  <c r="AE20" i="18" s="1"/>
  <c r="M21" i="13"/>
  <c r="M20" i="13" s="1"/>
  <c r="R20" i="11"/>
  <c r="R19" i="11" s="1"/>
  <c r="R28" i="11"/>
  <c r="R18" i="11" s="1"/>
  <c r="R17" i="11" s="1"/>
  <c r="S31" i="11"/>
  <c r="S28" i="11" s="1"/>
  <c r="S18" i="11" s="1"/>
  <c r="S17" i="11" s="1"/>
  <c r="S33" i="11"/>
  <c r="S37" i="11"/>
  <c r="S26" i="11"/>
  <c r="S27" i="11"/>
  <c r="Q23" i="11"/>
  <c r="Q24" i="11"/>
  <c r="Q25" i="11"/>
  <c r="Q26" i="11"/>
  <c r="Q27" i="11"/>
  <c r="Q22" i="11"/>
  <c r="Q21" i="11" s="1"/>
  <c r="L28" i="11"/>
  <c r="Q18" i="11" l="1"/>
  <c r="Q17" i="11" s="1"/>
  <c r="Q20" i="11"/>
  <c r="Q19" i="11" s="1"/>
  <c r="AH18" i="23"/>
  <c r="AB18" i="23"/>
  <c r="AD31" i="18" l="1"/>
  <c r="AD24" i="18"/>
  <c r="AD23" i="18" s="1"/>
  <c r="AD22" i="18" s="1"/>
  <c r="AD21" i="18" s="1"/>
  <c r="AD20" i="18" s="1"/>
  <c r="AV29" i="14" l="1"/>
  <c r="AO29" i="14"/>
  <c r="AH29" i="14"/>
  <c r="AH22" i="14"/>
  <c r="AH21" i="14" s="1"/>
  <c r="AH20" i="14" s="1"/>
  <c r="AH19" i="14" s="1"/>
  <c r="AH18" i="14" s="1"/>
  <c r="AA29" i="14"/>
  <c r="AA22" i="14"/>
  <c r="AA21" i="14" s="1"/>
  <c r="AA20" i="14" s="1"/>
  <c r="AA18" i="14"/>
  <c r="T21" i="14"/>
  <c r="T20" i="14" s="1"/>
  <c r="T18" i="14"/>
  <c r="M22" i="14"/>
  <c r="M21" i="14" s="1"/>
  <c r="M20" i="14" s="1"/>
  <c r="M19" i="14" s="1"/>
  <c r="M18" i="14" s="1"/>
  <c r="F29" i="14"/>
  <c r="F22" i="14"/>
  <c r="F21" i="14"/>
  <c r="F20" i="14" s="1"/>
  <c r="F19" i="14" s="1"/>
  <c r="F18" i="14" s="1"/>
  <c r="D29" i="14"/>
  <c r="D22" i="14"/>
  <c r="D21" i="14" s="1"/>
  <c r="D20" i="14" s="1"/>
  <c r="Q29" i="13"/>
  <c r="I29" i="13"/>
  <c r="K29" i="13"/>
  <c r="N29" i="13"/>
  <c r="O29" i="13"/>
  <c r="P29" i="13"/>
  <c r="L21" i="13"/>
  <c r="L20" i="13" s="1"/>
  <c r="J22" i="13"/>
  <c r="J21" i="13" s="1"/>
  <c r="J20" i="13" s="1"/>
  <c r="N22" i="13"/>
  <c r="N21" i="13" s="1"/>
  <c r="N20" i="13" s="1"/>
  <c r="P22" i="13"/>
  <c r="P21" i="13" s="1"/>
  <c r="P20" i="13" s="1"/>
  <c r="P19" i="13" s="1"/>
  <c r="P18" i="13" s="1"/>
  <c r="H29" i="13"/>
  <c r="H22" i="13"/>
  <c r="H21" i="13" s="1"/>
  <c r="H20" i="13" s="1"/>
  <c r="H19" i="13" s="1"/>
  <c r="H18" i="13" s="1"/>
  <c r="D22" i="13"/>
  <c r="D21" i="13" s="1"/>
  <c r="D20" i="13" s="1"/>
  <c r="D19" i="13" s="1"/>
  <c r="D18" i="13" s="1"/>
  <c r="D29" i="13"/>
  <c r="D19" i="14" l="1"/>
  <c r="D18" i="14" s="1"/>
  <c r="N18" i="13"/>
  <c r="L18" i="13"/>
  <c r="J19" i="13"/>
  <c r="J18" i="13" s="1"/>
  <c r="M21" i="11" l="1"/>
  <c r="N21" i="11"/>
  <c r="N20" i="11" s="1"/>
  <c r="N19" i="11" s="1"/>
  <c r="O21" i="11"/>
  <c r="P21" i="11"/>
  <c r="L21" i="11"/>
  <c r="L20" i="11" s="1"/>
  <c r="L19" i="11" s="1"/>
  <c r="K21" i="11"/>
  <c r="K20" i="11" s="1"/>
  <c r="K19" i="11" s="1"/>
  <c r="J18" i="11"/>
  <c r="J17" i="11" s="1"/>
  <c r="K28" i="11"/>
  <c r="M28" i="11"/>
  <c r="N28" i="11"/>
  <c r="O28" i="11"/>
  <c r="P28" i="11"/>
  <c r="I28" i="11"/>
  <c r="I18" i="11" s="1"/>
  <c r="I17" i="11" s="1"/>
  <c r="P18" i="11" l="1"/>
  <c r="P17" i="11" s="1"/>
  <c r="O18" i="11"/>
  <c r="O17" i="11" s="1"/>
  <c r="N18" i="11"/>
  <c r="N17" i="11" s="1"/>
  <c r="O20" i="11"/>
  <c r="O19" i="11" s="1"/>
  <c r="P20" i="11"/>
  <c r="P19" i="11" s="1"/>
  <c r="M18" i="11"/>
  <c r="M17" i="11" s="1"/>
  <c r="L18" i="11"/>
  <c r="L17" i="11" s="1"/>
  <c r="M20" i="11"/>
  <c r="M19" i="11" s="1"/>
  <c r="K18" i="11"/>
  <c r="K17" i="11" s="1"/>
  <c r="E399" i="25"/>
  <c r="D399" i="25"/>
  <c r="D427" i="25" s="1"/>
  <c r="E382" i="25"/>
  <c r="D382" i="25"/>
  <c r="E375" i="25"/>
  <c r="D375" i="25"/>
  <c r="E374" i="25"/>
  <c r="E373" i="25" s="1"/>
  <c r="D374" i="25" l="1"/>
  <c r="D373" i="25" s="1"/>
  <c r="G349" i="25"/>
  <c r="F349" i="25"/>
  <c r="E345" i="25"/>
  <c r="D345" i="25"/>
  <c r="E303" i="25"/>
  <c r="E265" i="25"/>
  <c r="G212" i="25"/>
  <c r="F212" i="25"/>
  <c r="E211" i="25"/>
  <c r="D211" i="25"/>
  <c r="D243" i="25" s="1"/>
  <c r="D244" i="25" s="1"/>
  <c r="F195" i="25"/>
  <c r="E183" i="25"/>
  <c r="E180" i="25"/>
  <c r="E179" i="25"/>
  <c r="E178" i="25"/>
  <c r="E177" i="25"/>
  <c r="E176" i="25"/>
  <c r="E175" i="25"/>
  <c r="E174" i="25"/>
  <c r="F155" i="25"/>
  <c r="F154" i="25"/>
  <c r="F130" i="25"/>
  <c r="E124" i="25"/>
  <c r="E197" i="25" s="1"/>
  <c r="D124" i="25"/>
  <c r="D197" i="25" s="1"/>
  <c r="E117" i="25"/>
  <c r="E147" i="25" s="1"/>
  <c r="D103" i="25"/>
  <c r="D96" i="25" s="1"/>
  <c r="E106" i="25"/>
  <c r="E103" i="25" s="1"/>
  <c r="F104" i="25"/>
  <c r="E100" i="25"/>
  <c r="E89" i="25"/>
  <c r="D200" i="25"/>
  <c r="E70" i="25"/>
  <c r="D70" i="25"/>
  <c r="D199" i="25"/>
  <c r="E191" i="25"/>
  <c r="D191" i="25"/>
  <c r="E62" i="25"/>
  <c r="D198" i="25"/>
  <c r="D190" i="25"/>
  <c r="E55" i="25"/>
  <c r="D189" i="25"/>
  <c r="D187" i="25" s="1"/>
  <c r="E23" i="25"/>
  <c r="E167" i="25" s="1"/>
  <c r="D23" i="25"/>
  <c r="D167" i="25" s="1"/>
  <c r="D53" i="25" l="1"/>
  <c r="E53" i="25"/>
  <c r="E76" i="25" s="1"/>
  <c r="E202" i="25" s="1"/>
  <c r="D62" i="25"/>
  <c r="F62" i="25" s="1"/>
  <c r="D55" i="25"/>
  <c r="F55" i="25" s="1"/>
  <c r="D196" i="25"/>
  <c r="E97" i="25"/>
  <c r="E96" i="25" s="1"/>
  <c r="F96" i="25" s="1"/>
  <c r="F194" i="25"/>
  <c r="F211" i="25"/>
  <c r="F103" i="25"/>
  <c r="D38" i="25"/>
  <c r="F56" i="25"/>
  <c r="F57" i="25"/>
  <c r="F60" i="25"/>
  <c r="F61" i="25"/>
  <c r="F68" i="25"/>
  <c r="F70" i="25"/>
  <c r="F71" i="25"/>
  <c r="F72" i="25"/>
  <c r="F75" i="25"/>
  <c r="G108" i="25"/>
  <c r="G340" i="25"/>
  <c r="G344" i="25"/>
  <c r="G345" i="25"/>
  <c r="F29" i="25"/>
  <c r="F67" i="25"/>
  <c r="F69" i="25"/>
  <c r="D305" i="25"/>
  <c r="D311" i="25" s="1"/>
  <c r="F23" i="25"/>
  <c r="D87" i="25"/>
  <c r="D81" i="25" s="1"/>
  <c r="D109" i="25" s="1"/>
  <c r="D173" i="25"/>
  <c r="D115" i="25"/>
  <c r="E184" i="25"/>
  <c r="G44" i="25"/>
  <c r="F197" i="25"/>
  <c r="G197" i="25"/>
  <c r="E305" i="25"/>
  <c r="E311" i="25" s="1"/>
  <c r="G167" i="25"/>
  <c r="F167" i="25"/>
  <c r="G23" i="25"/>
  <c r="E173" i="25"/>
  <c r="E87" i="25"/>
  <c r="G29" i="25"/>
  <c r="F44" i="25"/>
  <c r="E38" i="25"/>
  <c r="F191" i="25"/>
  <c r="G191" i="25"/>
  <c r="G56" i="25"/>
  <c r="G57" i="25"/>
  <c r="G60" i="25"/>
  <c r="G61" i="25"/>
  <c r="G63" i="25"/>
  <c r="G67" i="25"/>
  <c r="G68" i="25"/>
  <c r="G69" i="25"/>
  <c r="G70" i="25"/>
  <c r="G71" i="25"/>
  <c r="G72" i="25"/>
  <c r="G75" i="25"/>
  <c r="E78" i="25"/>
  <c r="G103" i="25"/>
  <c r="G104" i="25"/>
  <c r="F108" i="25"/>
  <c r="F124" i="25"/>
  <c r="E189" i="25"/>
  <c r="E190" i="25"/>
  <c r="G194" i="25"/>
  <c r="G195" i="25"/>
  <c r="E196" i="25"/>
  <c r="E198" i="25"/>
  <c r="E199" i="25"/>
  <c r="E200" i="25"/>
  <c r="G211" i="25"/>
  <c r="E223" i="25"/>
  <c r="E222" i="25" s="1"/>
  <c r="E246" i="25" s="1"/>
  <c r="E243" i="25"/>
  <c r="F340" i="25"/>
  <c r="F344" i="25"/>
  <c r="F345" i="25"/>
  <c r="F63" i="25"/>
  <c r="D78" i="25"/>
  <c r="G96" i="25" l="1"/>
  <c r="G62" i="25"/>
  <c r="G53" i="25"/>
  <c r="F53" i="25"/>
  <c r="D76" i="25"/>
  <c r="D73" i="25" s="1"/>
  <c r="G55" i="25"/>
  <c r="E73" i="25"/>
  <c r="F199" i="25"/>
  <c r="G199" i="25"/>
  <c r="F196" i="25"/>
  <c r="G196" i="25"/>
  <c r="F189" i="25"/>
  <c r="G189" i="25"/>
  <c r="E187" i="25"/>
  <c r="F38" i="25"/>
  <c r="G38" i="25"/>
  <c r="E145" i="25"/>
  <c r="G115" i="25"/>
  <c r="F115" i="25"/>
  <c r="E95" i="25"/>
  <c r="E81" i="25" s="1"/>
  <c r="D160" i="25"/>
  <c r="D139" i="25"/>
  <c r="D145" i="25" s="1"/>
  <c r="F243" i="25"/>
  <c r="E244" i="25"/>
  <c r="G243" i="25"/>
  <c r="F200" i="25"/>
  <c r="G200" i="25"/>
  <c r="F198" i="25"/>
  <c r="G198" i="25"/>
  <c r="F190" i="25"/>
  <c r="G190" i="25"/>
  <c r="F78" i="25"/>
  <c r="G78" i="25"/>
  <c r="F87" i="25"/>
  <c r="G87" i="25"/>
  <c r="G173" i="25"/>
  <c r="F173" i="25"/>
  <c r="F73" i="25" l="1"/>
  <c r="G76" i="25"/>
  <c r="D202" i="25"/>
  <c r="D185" i="25" s="1"/>
  <c r="D242" i="25" s="1"/>
  <c r="D250" i="25" s="1"/>
  <c r="F76" i="25"/>
  <c r="G73" i="25"/>
  <c r="G145" i="25"/>
  <c r="F145" i="25"/>
  <c r="E109" i="25"/>
  <c r="F81" i="25"/>
  <c r="G81" i="25"/>
  <c r="F244" i="25"/>
  <c r="G244" i="25"/>
  <c r="F187" i="25"/>
  <c r="G187" i="25"/>
  <c r="E185" i="25"/>
  <c r="G202" i="25" l="1"/>
  <c r="F202" i="25"/>
  <c r="F185" i="25"/>
  <c r="G185" i="25"/>
  <c r="E242" i="25"/>
  <c r="E160" i="25"/>
  <c r="E139" i="25"/>
  <c r="E123" i="25"/>
  <c r="G109" i="25"/>
  <c r="F109" i="25"/>
  <c r="G160" i="25" l="1"/>
  <c r="F160" i="25"/>
  <c r="E153" i="25"/>
  <c r="G139" i="25"/>
  <c r="F139" i="25"/>
  <c r="E250" i="25"/>
  <c r="F242" i="25"/>
  <c r="G242" i="25"/>
</calcChain>
</file>

<file path=xl/sharedStrings.xml><?xml version="1.0" encoding="utf-8"?>
<sst xmlns="http://schemas.openxmlformats.org/spreadsheetml/2006/main" count="5940" uniqueCount="1102">
  <si>
    <t>к приказу Минэнерго России</t>
  </si>
  <si>
    <t xml:space="preserve">                    Год раскрытия информации: ____ год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</si>
  <si>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</si>
  <si>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</si>
  <si>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</si>
  <si>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</si>
  <si>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</si>
  <si>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Фактический объем финансирования капитальных вложений на 01.01. года N, млн. рублей (с НДС)</t>
  </si>
  <si>
    <t>Остаток финансирования капитальных вложений на 01.01. года N в прогнозных ценах соответствующих лет, млн. рублей (с НДС)</t>
  </si>
  <si>
    <t>Финансирование капитальных вложений года N, млн. рублей (с НДС)</t>
  </si>
  <si>
    <t>Остаток финансирования капитальных вложений на 01.01. года (N+1) в прогнозных ценах соответствующих лет, млн. рублей (с НДС)</t>
  </si>
  <si>
    <t>Отклонение от плана финансирования капитальных вложений года N</t>
  </si>
  <si>
    <t>Причины отклонений</t>
  </si>
  <si>
    <t>План</t>
  </si>
  <si>
    <t>Факт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</si>
  <si>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</si>
  <si>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</si>
  <si>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</si>
  <si>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</si>
  <si>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</si>
  <si>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Общий фактический объем финансирования, в том числе за счет:</t>
  </si>
  <si>
    <t>млн. рублей (с НДС)</t>
  </si>
  <si>
    <t>%</t>
  </si>
  <si>
    <t>ВСЕГО по инвестиционной программе, в том числе:</t>
  </si>
  <si>
    <t>Приложение  № 1</t>
  </si>
  <si>
    <t>от « 25 »    апреля   2018г. № 320</t>
  </si>
  <si>
    <t>капитальных вложений по источникам финансирования инвестиционных</t>
  </si>
  <si>
    <t>проектов инвестиционной программы за год ____</t>
  </si>
  <si>
    <t>Отчет об исполнении плана финансирования</t>
  </si>
  <si>
    <t xml:space="preserve">           Утвержденные плановые значения показателей приведены  в соответствии с _____________________________________________________________________________________________________</t>
  </si>
  <si>
    <t>реквизиты решения органа исполнительной власти, утвердившего инвестиционную программу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</si>
  <si>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</si>
  <si>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</si>
  <si>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Фактический объем освоения капитальных вложений на 01.01. года N, млн. рублей (без НДС)</t>
  </si>
  <si>
    <t>Остаток освоения капитальных вложений на 01.01. года N, млн. рублей (без НДС)</t>
  </si>
  <si>
    <t>Освоение капитальных вложений года N, млн. рублей (без НДС)</t>
  </si>
  <si>
    <t>Остаток освоения капитальных вложений на 01.01. года (N+1), млн. рублей (без НДС)</t>
  </si>
  <si>
    <t>Отклонение от плана освоения капитальных вложений года N</t>
  </si>
  <si>
    <t>млн. рублей (без НДС)</t>
  </si>
  <si>
    <t>в базисном уровне цен</t>
  </si>
  <si>
    <t>в прогнозных ценах соответствующих лет</t>
  </si>
  <si>
    <t>в прогнозных ценах</t>
  </si>
  <si>
    <t>в текущих ценах</t>
  </si>
  <si>
    <t>Приложение  № 2</t>
  </si>
  <si>
    <t>Отчет об исполнении плана освоения капитальных</t>
  </si>
  <si>
    <t>вложений по инвестиционным проектам инвестиционной программы за год ____</t>
  </si>
  <si>
    <t xml:space="preserve">   Отчет о реализации инвестиционной программы общества с ограниченной ответственностью  «ЕвразЭнергоТранс»</t>
  </si>
  <si>
    <t xml:space="preserve">   Утвержденные плановые значения показателей приведены  в соответствии с _____________________________________________________________________________________________________</t>
  </si>
  <si>
    <r>
      <t xml:space="preserve">    Отчет о реализации инвестиционной программы </t>
    </r>
    <r>
      <rPr>
        <u/>
        <sz val="14"/>
        <color theme="1"/>
        <rFont val="Times New Roman"/>
        <family val="1"/>
        <charset val="204"/>
      </rPr>
      <t>общества с ограниченной ответственностью  «ЕвразЭнергоТранс»</t>
    </r>
  </si>
  <si>
    <t>Первоначальная стоимость принимаемых к учету основных средств и нематериальных активов, млн. рублей (без НДС)</t>
  </si>
  <si>
    <t>Принятие основных средств и нематериальных активов к бухгалтерскому учету в год N</t>
  </si>
  <si>
    <t>Отклонение от плана ввода основных средств года N</t>
  </si>
  <si>
    <t>нематериальные активы</t>
  </si>
  <si>
    <t>основные средства</t>
  </si>
  <si>
    <t>МВxА</t>
  </si>
  <si>
    <t>Мвар</t>
  </si>
  <si>
    <t>км ЛЭП</t>
  </si>
  <si>
    <t>МВт</t>
  </si>
  <si>
    <t>Другое</t>
  </si>
  <si>
    <t>Приложение  № 3</t>
  </si>
  <si>
    <t xml:space="preserve"> Отчет об исполнении плана ввода основных</t>
  </si>
  <si>
    <t>средств по инвестиционным проектам инвестиционной программы за год ____</t>
  </si>
  <si>
    <t xml:space="preserve"> Год раскрытия информации: ____ год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</si>
  <si>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N</t>
  </si>
  <si>
    <t>Отклонения от плановых показателей года N</t>
  </si>
  <si>
    <t>Квартал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</si>
  <si>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</si>
  <si>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 xml:space="preserve">     хозяйства под напряжение и (или) включении объектов капитального</t>
  </si>
  <si>
    <t xml:space="preserve">            строительства для проведения пусконаладочных работ за год ____</t>
  </si>
  <si>
    <t>Отчет о постановке объектов электросетевого</t>
  </si>
  <si>
    <t>Утвержденные плановые значения показателей приведены  в соответствии с _____________________________________________________________________________________________________</t>
  </si>
  <si>
    <t>Приложение  № 4</t>
  </si>
  <si>
    <t>Ввод объектов инвестиционной деятельности (мощностей) в эксплуатацию в год N</t>
  </si>
  <si>
    <t>км ВЛ 1-цеп</t>
  </si>
  <si>
    <t>км ВЛ 2-цеп</t>
  </si>
  <si>
    <t>км КЛ</t>
  </si>
  <si>
    <t>Дата ввода объекта, дд.мм.гггг</t>
  </si>
  <si>
    <t>Приложение  № 5</t>
  </si>
  <si>
    <t>Отчет об исполнении плана ввода объектов</t>
  </si>
  <si>
    <t xml:space="preserve">          инвестиционной деятельности (мощностей) в эксплуатацию за год ____</t>
  </si>
  <si>
    <t>Наименование объекта, выводимого из эксплуатации</t>
  </si>
  <si>
    <t>Вывод объектов инвестиционной деятельности (мощностей) из эксплуатации в год N</t>
  </si>
  <si>
    <t>Дата вывода объекта, дд.мм.гггг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</si>
  <si>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целей, года N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</si>
  <si>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</si>
  <si>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</si>
  <si>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</si>
  <si>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</si>
  <si>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</si>
  <si>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</si>
  <si>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</si>
  <si>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</si>
  <si>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...</t>
  </si>
  <si>
    <t>4. ...</t>
  </si>
  <si>
    <t>5. ...</t>
  </si>
  <si>
    <t>6. ...</t>
  </si>
  <si>
    <t>7. ...</t>
  </si>
  <si>
    <t>8. ...</t>
  </si>
  <si>
    <t>9. ...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</si>
  <si>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</si>
  <si>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</si>
  <si>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</si>
  <si>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</si>
  <si>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</si>
  <si>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кВтxч/год</t>
  </si>
  <si>
    <t>факт на 01.01. года N</t>
  </si>
  <si>
    <t>факт на 01.01. года N+1</t>
  </si>
  <si>
    <t>факт года N-1 (на 01.01. года N)</t>
  </si>
  <si>
    <t>факт года N (на 01.01. года N+1)</t>
  </si>
  <si>
    <t>N п/п</t>
  </si>
  <si>
    <t>Показатель</t>
  </si>
  <si>
    <t>Ед. изм.</t>
  </si>
  <si>
    <t>Отчетный год N</t>
  </si>
  <si>
    <t>Отклонение от плановых значений года N</t>
  </si>
  <si>
    <t>в ед. измерений</t>
  </si>
  <si>
    <t>в процентах, %</t>
  </si>
  <si>
    <t>БЮДЖЕТ ДОХОДОВ И РАСХОДОВ</t>
  </si>
  <si>
    <t>I</t>
  </si>
  <si>
    <t>млн. рублей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</si>
  <si>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</si>
  <si>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</si>
  <si>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</si>
  <si>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</si>
  <si>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</si>
  <si>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</si>
  <si>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</si>
  <si>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Оказание услуг по технологическому присоединению</t>
  </si>
  <si>
    <t>Реализация электрической энергии и мощности</t>
  </si>
  <si>
    <t>Реализации тепловой энергии (мощности)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</si>
  <si>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</si>
  <si>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</si>
  <si>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в части обеспечения надежности</t>
  </si>
  <si>
    <t>Прочая деятельность</t>
  </si>
  <si>
    <t>II</t>
  </si>
  <si>
    <t>Себестоимость товаров (работ, услуг), коммерческие и управленческие расходы всего, в том числе: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</si>
  <si>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</si>
  <si>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</si>
  <si>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</si>
  <si>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</si>
  <si>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</si>
  <si>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</si>
  <si>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</si>
  <si>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</si>
  <si>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</si>
  <si>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</si>
  <si>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</si>
  <si>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</si>
  <si>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</si>
  <si>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</si>
  <si>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</si>
  <si>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</si>
  <si>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услуги по передаче электрической энергии по единой (национальной) общероссийской электрической сети</t>
  </si>
  <si>
    <t>услуги по передаче электрической энергии по сетям территориальной сетевой организации</t>
  </si>
  <si>
    <t>услуги по передаче тепловой энергии, теплоносителя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</si>
  <si>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</si>
  <si>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</si>
  <si>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</si>
  <si>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</si>
  <si>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</si>
  <si>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</si>
  <si>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</si>
  <si>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</si>
  <si>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</si>
  <si>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</si>
  <si>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</si>
  <si>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</si>
  <si>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</si>
  <si>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</si>
  <si>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II.VII</t>
  </si>
  <si>
    <t>Иные сведения:</t>
  </si>
  <si>
    <t>Расходы на ремонт</t>
  </si>
  <si>
    <t>Коммерческие расходы</t>
  </si>
  <si>
    <t>Управленческие расходы</t>
  </si>
  <si>
    <t>III</t>
  </si>
  <si>
    <t>IV</t>
  </si>
  <si>
    <t>Прочие доходы всего, в том числе:</t>
  </si>
  <si>
    <t>доходы от участия в других организациях</t>
  </si>
  <si>
    <t>проценты к получению</t>
  </si>
  <si>
    <t>восстановление резервов всего, в том числе:</t>
  </si>
  <si>
    <t>4.1.3.1</t>
  </si>
  <si>
    <t>по сомнительным долгам</t>
  </si>
  <si>
    <t>прочие внереализационные доходы</t>
  </si>
  <si>
    <t>расходы, связанные с персоналом</t>
  </si>
  <si>
    <t>проценты к уплате</t>
  </si>
  <si>
    <t>создание резервов всего, в том числе:</t>
  </si>
  <si>
    <t>4.2.3.1</t>
  </si>
  <si>
    <t>прочие внереализационные расходы</t>
  </si>
  <si>
    <t>V</t>
  </si>
  <si>
    <t>Производство и поставка электрической энергии на оптовом рынке электрической энергии и мощности</t>
  </si>
  <si>
    <t>VI</t>
  </si>
  <si>
    <t>Налог на прибыль всего, в том числе: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</si>
  <si>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</si>
  <si>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</si>
  <si>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</si>
  <si>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Оказание услуг по технологическому присоединению;</t>
  </si>
  <si>
    <t>Реализация электрической энергии и мощности;</t>
  </si>
  <si>
    <t>Реализации тепловой энергии (мощности);</t>
  </si>
  <si>
    <t>Прочая деятельность;</t>
  </si>
  <si>
    <t>VII</t>
  </si>
  <si>
    <t>Чистая прибыль (убыток) всего, в том числе:</t>
  </si>
  <si>
    <t>VIII</t>
  </si>
  <si>
    <t>Направления использования чистой прибыли</t>
  </si>
  <si>
    <t>на рефинансирование кредитов и займов</t>
  </si>
  <si>
    <t>Выплата дивидендов</t>
  </si>
  <si>
    <t>Прочие выплаты по финансовым операциям</t>
  </si>
  <si>
    <t>XVI</t>
  </si>
  <si>
    <t>Сальдо денежных средств по операционной деятельности (строка X - строка XI) всего, в том числе:</t>
  </si>
  <si>
    <t>XVII</t>
  </si>
  <si>
    <t>Сальдо денежных средств по инвестиционным операциям всего (строка XII - строка XIII) всего, в том числе</t>
  </si>
  <si>
    <t>Сальдо денежных средств по инвестиционным операциям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</si>
  <si>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</si>
  <si>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</si>
  <si>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 - строка XV), в том числе</t>
  </si>
  <si>
    <t>Сальдо денежных средств по привлечению и погашению кредитов и займов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</si>
  <si>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</si>
  <si>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</si>
  <si>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</si>
  <si>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</si>
  <si>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</si>
  <si>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</si>
  <si>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</si>
  <si>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</si>
  <si>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</si>
  <si>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-</t>
  </si>
  <si>
    <t>Дебиторская задолженность на конец периода всего, в том числе:</t>
  </si>
  <si>
    <t>производство и поставка электрической энергии и мощности всего, в том числе:</t>
  </si>
  <si>
    <t>23.1.1.а</t>
  </si>
  <si>
    <t>из нее просроченная</t>
  </si>
  <si>
    <t>23.1.1.1</t>
  </si>
  <si>
    <t>23.1.1.1.а</t>
  </si>
  <si>
    <t>23.1.1.2</t>
  </si>
  <si>
    <t>23.1.1.2.а</t>
  </si>
  <si>
    <t>23.1.1.3</t>
  </si>
  <si>
    <t>23.1.1.3.а</t>
  </si>
  <si>
    <t>производство и поставка тепловой энергии (мощности)</t>
  </si>
  <si>
    <t>23.1.2.а</t>
  </si>
  <si>
    <t>оказание услуг по передаче электрической энергии</t>
  </si>
  <si>
    <t>23.1.3.а</t>
  </si>
  <si>
    <t>оказание услуг по передаче тепловой энергии, теплоносителя</t>
  </si>
  <si>
    <t>23.1.4.а</t>
  </si>
  <si>
    <t>оказание услуг по технологическому присоединению</t>
  </si>
  <si>
    <t>23.1.5.а</t>
  </si>
  <si>
    <t>реализация электрической энергии и мощности</t>
  </si>
  <si>
    <t>23.1.6.а</t>
  </si>
  <si>
    <t>реализации тепловой энергии (мощности)</t>
  </si>
  <si>
    <t>23.1.7.а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</si>
  <si>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</si>
  <si>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</si>
  <si>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</si>
  <si>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</si>
  <si>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</si>
  <si>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</si>
  <si>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прочая деятельность</t>
  </si>
  <si>
    <t>23.1.9.а</t>
  </si>
  <si>
    <t>Кредиторская задолженность на конец периода всего, в том числе:</t>
  </si>
  <si>
    <t>поставщикам топлива на технологические цели</t>
  </si>
  <si>
    <t>23.2.1.а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</si>
  <si>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</si>
  <si>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</si>
  <si>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</si>
  <si>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23.2.2.1.а</t>
  </si>
  <si>
    <t>23.2.2.2</t>
  </si>
  <si>
    <t>на розничных рынках</t>
  </si>
  <si>
    <t>23.2.2.2.а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</si>
  <si>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</si>
  <si>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</si>
  <si>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по оплате услуг территориальных сетевых организаций</t>
  </si>
  <si>
    <t>23.2.4.а</t>
  </si>
  <si>
    <t>перед персоналом по оплате труда</t>
  </si>
  <si>
    <t>23.2.5.а</t>
  </si>
  <si>
    <t>перед бюджетами и внебюджетными фондами</t>
  </si>
  <si>
    <t>23.2.6.а</t>
  </si>
  <si>
    <t>по договорам технологического присоединения</t>
  </si>
  <si>
    <t>23.2.7.а</t>
  </si>
  <si>
    <t>по обязательствам перед поставщиками и подрядчиками по исполнению инвестиционной программы</t>
  </si>
  <si>
    <t>23.2.8.а</t>
  </si>
  <si>
    <t>прочая кредиторская задолженность</t>
  </si>
  <si>
    <t>23.2.9.а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</si>
  <si>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</si>
  <si>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</si>
  <si>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</si>
  <si>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</si>
  <si>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</si>
  <si>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</si>
  <si>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</si>
  <si>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</si>
  <si>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от производства и поставки тепловой энергии (мощности)</t>
  </si>
  <si>
    <t>от оказания услуг по передаче электрической энергии</t>
  </si>
  <si>
    <t>от оказания услуг по передаче тепловой энергии, теплоносителя</t>
  </si>
  <si>
    <t>от реализации электрической энергии и мощности</t>
  </si>
  <si>
    <t>от реализации тепловой энергии (мощности)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</si>
  <si>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</si>
  <si>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</si>
  <si>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</si>
  <si>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</si>
  <si>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</si>
  <si>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</si>
  <si>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</si>
  <si>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</si>
  <si>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</si>
  <si>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</si>
  <si>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</si>
  <si>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Присоединенная тепловая мощность</t>
  </si>
  <si>
    <t>Объем выработанной электрической энергии</t>
  </si>
  <si>
    <t>млн.кВт.ч</t>
  </si>
  <si>
    <t>Объем продукции отпущенной с шин (коллекторов)</t>
  </si>
  <si>
    <t>электрической энергии</t>
  </si>
  <si>
    <t>тепловой энергии</t>
  </si>
  <si>
    <t>тыс.Гкал</t>
  </si>
  <si>
    <t>Объем покупной продукции для последующей продажи</t>
  </si>
  <si>
    <t>электрической мощности</t>
  </si>
  <si>
    <t>Объем покупной продукции на технологические цели</t>
  </si>
  <si>
    <t>Объем продукции отпущенной (проданной) потребителям</t>
  </si>
  <si>
    <t>XXV</t>
  </si>
  <si>
    <t>В отношении деятельности по передаче электрической энергии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</si>
  <si>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</si>
  <si>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</si>
  <si>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</si>
  <si>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</si>
  <si>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</si>
  <si>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</si>
  <si>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Объем технологического расхода (потерь) при передаче электрической энергии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</si>
  <si>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</si>
  <si>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</si>
  <si>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</si>
  <si>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Количество условных единиц обслуживаемого электросетевого оборудования</t>
  </si>
  <si>
    <t>у.е.</t>
  </si>
  <si>
    <t>XXVI</t>
  </si>
  <si>
    <t>В отношении сбытовой деятельности</t>
  </si>
  <si>
    <t>Полезный отпуск электрической энергии потребителям</t>
  </si>
  <si>
    <t>Отпуск тепловой энергии потребителям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</si>
  <si>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</si>
  <si>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</si>
  <si>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</si>
  <si>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</si>
  <si>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Установленная мощность в Единой энергетической системе России, в том числе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</si>
  <si>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</si>
  <si>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</si>
  <si>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средняя мощность поставки электрической энергии по группам точек поставки импорта на оптовом рынке</t>
  </si>
  <si>
    <t>Объем потребления в Единой энергетической системе России, в том числе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</si>
  <si>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</si>
  <si>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</si>
  <si>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Собственная необходимая валовая выручка субъекта оперативно-диспетчерского управления, всего в том числе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</si>
  <si>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</si>
  <si>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</si>
  <si>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</si>
  <si>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</si>
  <si>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Отклонения от плановых значений года N</t>
  </si>
  <si>
    <t>Собственные средства всего, в том числе:</t>
  </si>
  <si>
    <t>Прибыль, направляемая на инвестиции, в том числе: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</si>
  <si>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</si>
  <si>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</si>
  <si>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</si>
  <si>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</si>
  <si>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</si>
  <si>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</si>
  <si>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</si>
  <si>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</si>
  <si>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</si>
  <si>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</si>
  <si>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</si>
  <si>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</si>
  <si>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</si>
  <si>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</si>
  <si>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</si>
  <si>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</si>
  <si>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</si>
  <si>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</si>
  <si>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</si>
  <si>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</si>
  <si>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</si>
  <si>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</si>
  <si>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</si>
  <si>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</si>
  <si>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</si>
  <si>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</si>
  <si>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</si>
  <si>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</si>
  <si>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</si>
  <si>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</si>
  <si>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</si>
  <si>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</si>
  <si>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</si>
  <si>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</si>
  <si>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</si>
  <si>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</si>
  <si>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</si>
  <si>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</si>
  <si>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</si>
  <si>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</si>
  <si>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</si>
  <si>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</si>
  <si>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</si>
  <si>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</si>
  <si>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</si>
  <si>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</si>
  <si>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</si>
  <si>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</si>
  <si>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прочая текущая амортизация</t>
  </si>
  <si>
    <t>недоиспользованная амортизация прошлых лет всего, в том числе:</t>
  </si>
  <si>
    <t>1.2.3.1</t>
  </si>
  <si>
    <t>1.2.3.1.1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</si>
  <si>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</si>
  <si>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</si>
  <si>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</si>
  <si>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</si>
  <si>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</si>
  <si>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</si>
  <si>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</si>
  <si>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</si>
  <si>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</si>
  <si>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Прочие собственные средства всего, в том числе:</t>
  </si>
  <si>
    <t>средства от эмиссии акций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</si>
  <si>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</si>
  <si>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</si>
  <si>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</si>
  <si>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</si>
  <si>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</si>
  <si>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</si>
  <si>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</si>
  <si>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</si>
  <si>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</si>
  <si>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</si>
  <si>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</si>
  <si>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</si>
  <si>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</si>
  <si>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</si>
  <si>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</si>
  <si>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</si>
  <si>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</si>
  <si>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</si>
  <si>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</si>
  <si>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</si>
  <si>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</si>
  <si>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</si>
  <si>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</si>
  <si>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Выручка от реализации товаров (работ, услуг) всего, в том числе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</si>
  <si>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</si>
  <si>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</si>
  <si>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Финансирование капитальных вложений, млн. рублей (с НДС)</t>
  </si>
  <si>
    <t>Остаток освоения капитальных вложений на конец отчетного периода, млн. рублей (без НДС)</t>
  </si>
  <si>
    <t>Отклонение от плана освоения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</si>
  <si>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</si>
  <si>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</si>
  <si>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</si>
  <si>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</si>
  <si>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</si>
  <si>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</si>
  <si>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</si>
  <si>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</si>
  <si>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</si>
  <si>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</si>
  <si>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</si>
  <si>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</si>
  <si>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</si>
  <si>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</si>
  <si>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</si>
  <si>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</si>
  <si>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</si>
  <si>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</si>
  <si>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</si>
  <si>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</si>
  <si>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</si>
  <si>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</si>
  <si>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</si>
  <si>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</si>
  <si>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</si>
  <si>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</si>
  <si>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</si>
  <si>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</si>
  <si>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</si>
  <si>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</si>
  <si>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</si>
  <si>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</si>
  <si>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</si>
  <si>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</si>
  <si>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</si>
  <si>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</si>
  <si>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</si>
  <si>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</si>
  <si>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</si>
  <si>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</si>
  <si>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</si>
  <si>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</si>
  <si>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</si>
  <si>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</si>
  <si>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</si>
  <si>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</si>
  <si>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</si>
  <si>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</si>
  <si>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</si>
  <si>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</si>
  <si>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</si>
  <si>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</si>
  <si>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</si>
  <si>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</si>
  <si>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</si>
  <si>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</si>
  <si>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</si>
  <si>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</si>
  <si>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</si>
  <si>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</si>
  <si>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</si>
  <si>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</si>
  <si>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</si>
  <si>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</si>
  <si>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</si>
  <si>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Отклонения от плановых показателей по итогам отчетного периода</t>
  </si>
  <si>
    <t>6.1.1.</t>
  </si>
  <si>
    <t>6.1.2.</t>
  </si>
  <si>
    <t>6.1.3.</t>
  </si>
  <si>
    <t>6.1.4.</t>
  </si>
  <si>
    <t>6.1.5.</t>
  </si>
  <si>
    <t>6.2.1.</t>
  </si>
  <si>
    <t>6.2.2.</t>
  </si>
  <si>
    <t>6.2.3.</t>
  </si>
  <si>
    <t>6.2.4.</t>
  </si>
  <si>
    <t>6.2.5.</t>
  </si>
  <si>
    <t>6.3.1.</t>
  </si>
  <si>
    <t>6.3.2.</t>
  </si>
  <si>
    <t>6.3.3.</t>
  </si>
  <si>
    <t>6.3.4.</t>
  </si>
  <si>
    <t>6.3.5.</t>
  </si>
  <si>
    <t>6.4.1.</t>
  </si>
  <si>
    <t>6.4.2.</t>
  </si>
  <si>
    <t>6.4.3.</t>
  </si>
  <si>
    <t>6.4.4.</t>
  </si>
  <si>
    <t>6.4.5.</t>
  </si>
  <si>
    <t>Всего, в том числе: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</si>
  <si>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</si>
  <si>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</si>
  <si>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</si>
  <si>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</si>
  <si>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</si>
  <si>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</si>
  <si>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</si>
  <si>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</si>
  <si>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</si>
  <si>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</si>
  <si>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</si>
  <si>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</si>
  <si>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</si>
  <si>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</si>
  <si>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</si>
  <si>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</si>
  <si>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</si>
  <si>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</si>
  <si>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</si>
  <si>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</si>
  <si>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</si>
  <si>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</si>
  <si>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</si>
  <si>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</si>
  <si>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Фактическое снижение потерь, кВт x ч/год</t>
  </si>
  <si>
    <t>факт на конец отчетного периода</t>
  </si>
  <si>
    <t>Отклонение от плановых значений по итогам отчетного периода</t>
  </si>
  <si>
    <t>На инвестиции</t>
  </si>
  <si>
    <t>Резервный фонд</t>
  </si>
  <si>
    <t>IX</t>
  </si>
  <si>
    <t>Долг (кредиты и займы) на начало периода всего, в том числе:</t>
  </si>
  <si>
    <t>краткосрочные кредиты и займы на начало периода</t>
  </si>
  <si>
    <t>Долг (кредиты и займы) на конец периода, в том числе</t>
  </si>
  <si>
    <t>краткосрочные кредиты и займы на конец периода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</si>
  <si>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</si>
  <si>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</si>
  <si>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</si>
  <si>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</si>
  <si>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XI</t>
  </si>
  <si>
    <t>Платежи по текущим операциям всего, в том числе:</t>
  </si>
  <si>
    <t>Оплата поставщикам топлива</t>
  </si>
  <si>
    <t>Оплата покупной энергии всего, в том числе:</t>
  </si>
  <si>
    <t>на розничных рынках электрической энергии</t>
  </si>
  <si>
    <t>на компенсацию потерь</t>
  </si>
  <si>
    <t>Оплата услуг по передаче электрической энергии по единой (национальной) общероссийской электрической сети</t>
  </si>
  <si>
    <t>Оплата услуг по передаче электрической энергии по сетям территориальных сетевых организаций</t>
  </si>
  <si>
    <t>Оплата услуг по передаче тепловой энергии, теплоносителя</t>
  </si>
  <si>
    <t>Оплата труда</t>
  </si>
  <si>
    <t>Страховые взносы</t>
  </si>
  <si>
    <t>Оплата налогов и сборов всего, в том числе:</t>
  </si>
  <si>
    <t>налог на прибыль</t>
  </si>
  <si>
    <t>Оплата сырья, материалов, запасных частей, инструментов</t>
  </si>
  <si>
    <t>Оплата прочих услуг производственного характера</t>
  </si>
  <si>
    <t>Арендная плата и лизинговые платежи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</si>
  <si>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</si>
  <si>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</si>
  <si>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</si>
  <si>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</si>
  <si>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Поступления от реализации имущества и имущественных прав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</si>
  <si>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</si>
  <si>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</si>
  <si>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</si>
  <si>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</si>
  <si>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</si>
  <si>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</si>
  <si>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Инвестиции в основной капитал всего, в том числе: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</si>
  <si>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</si>
  <si>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</si>
  <si>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</si>
  <si>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</si>
  <si>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</si>
  <si>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прочие выплаты, связанные с инвестициями в основной капитал</t>
  </si>
  <si>
    <t>Приобретение нематериальных активов</t>
  </si>
  <si>
    <t>Прочие платежи по инвестиционным операциям всего, в том числе: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</si>
  <si>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</si>
  <si>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</si>
  <si>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</si>
  <si>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Процентные поступления</t>
  </si>
  <si>
    <t>на текущую деятельность</t>
  </si>
  <si>
    <t>на инвестиционные операции</t>
  </si>
  <si>
    <t>Поступления от реализации финансовых инструментов всего, в том числе:</t>
  </si>
  <si>
    <t>облигационные займы</t>
  </si>
  <si>
    <t>вексели</t>
  </si>
  <si>
    <t>Поступления от займов организаций</t>
  </si>
  <si>
    <t>Поступления за счет средств инвесторов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</si>
  <si>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</si>
  <si>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</si>
  <si>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</si>
  <si>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Приложение  № 6</t>
  </si>
  <si>
    <t>Приложение  № 7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</si>
  <si>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</si>
  <si>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</si>
  <si>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</si>
  <si>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</si>
  <si>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</si>
  <si>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</si>
  <si>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</si>
  <si>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</si>
  <si>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</si>
  <si>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</si>
  <si>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</si>
  <si>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</si>
  <si>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</si>
  <si>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</si>
  <si>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</si>
  <si>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</si>
  <si>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</si>
  <si>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</si>
  <si>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</si>
  <si>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</si>
  <si>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</si>
  <si>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</si>
  <si>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</si>
  <si>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</si>
  <si>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</si>
  <si>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</si>
  <si>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</si>
  <si>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</si>
  <si>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</si>
  <si>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</si>
  <si>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</si>
  <si>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</si>
  <si>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</si>
  <si>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</si>
  <si>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</si>
  <si>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</si>
  <si>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</si>
  <si>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</si>
  <si>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</si>
  <si>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</si>
  <si>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</si>
  <si>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</si>
  <si>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Отчет о фактических значениях количественных</t>
  </si>
  <si>
    <t xml:space="preserve">     </t>
  </si>
  <si>
    <t xml:space="preserve">      показателей по инвестиционным проектам инвестиционной программы за год ____</t>
  </si>
  <si>
    <t xml:space="preserve">                           </t>
  </si>
  <si>
    <t xml:space="preserve">Отчет об исполнении плана вывода объектов   </t>
  </si>
  <si>
    <t xml:space="preserve">          инвестиционной деятельности (мощностей) из эксплуатации  за год ____</t>
  </si>
  <si>
    <t xml:space="preserve"> Отчет о реализации инвестиционной программы общества с ограниченной ответственностью  «ЕвразЭнергоТранс»</t>
  </si>
  <si>
    <t>Приложение  № 8</t>
  </si>
  <si>
    <t>Отчет о достигнутых результатах в части,</t>
  </si>
  <si>
    <t xml:space="preserve">       касающейся расширения пропускной способности, снижения потерь</t>
  </si>
  <si>
    <t xml:space="preserve">        в сетях и увеличения резерва для присоединения потребителей</t>
  </si>
  <si>
    <t xml:space="preserve">        отдельно по каждому центру питания напряжением 35 кВ и выше за год ____</t>
  </si>
  <si>
    <t xml:space="preserve">Отчет о реализации инвестиционной программы общества с ограниченной ответственностью  «ЕвразЭнергоТранс»                        </t>
  </si>
  <si>
    <r>
      <t>Прибыль (убыток) от продаж (</t>
    </r>
    <r>
      <rPr>
        <sz val="14"/>
        <color rgb="FF0000FF"/>
        <rFont val="Times New Roman"/>
        <family val="1"/>
        <charset val="204"/>
      </rPr>
      <t>строка I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II</t>
    </r>
    <r>
      <rPr>
        <sz val="14"/>
        <color theme="1"/>
        <rFont val="Times New Roman"/>
        <family val="1"/>
        <charset val="204"/>
      </rPr>
      <t>) всего, в том числе:</t>
    </r>
  </si>
  <si>
    <r>
      <t>Прочие доходы и расходы (сальдо) (</t>
    </r>
    <r>
      <rPr>
        <sz val="14"/>
        <color rgb="FF0000FF"/>
        <rFont val="Times New Roman"/>
        <family val="1"/>
        <charset val="204"/>
      </rPr>
      <t>строка 4.1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4.2</t>
    </r>
    <r>
      <rPr>
        <sz val="14"/>
        <color theme="1"/>
        <rFont val="Times New Roman"/>
        <family val="1"/>
        <charset val="204"/>
      </rPr>
      <t>)</t>
    </r>
  </si>
  <si>
    <r>
      <t>Прибыль (убыток) до налогообложения (</t>
    </r>
    <r>
      <rPr>
        <sz val="14"/>
        <color rgb="FF0000FF"/>
        <rFont val="Times New Roman"/>
        <family val="1"/>
        <charset val="204"/>
      </rPr>
      <t>строка III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IV</t>
    </r>
    <r>
      <rPr>
        <sz val="14"/>
        <color theme="1"/>
        <rFont val="Times New Roman"/>
        <family val="1"/>
        <charset val="204"/>
      </rPr>
      <t>) всего, в том числе:</t>
    </r>
  </si>
  <si>
    <r>
      <t>Итого сальдо денежных средств (</t>
    </r>
    <r>
      <rPr>
        <sz val="14"/>
        <color rgb="FF0000FF"/>
        <rFont val="Times New Roman"/>
        <family val="1"/>
        <charset val="204"/>
      </rPr>
      <t>строка XVI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XVII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XVIII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XIX</t>
    </r>
    <r>
      <rPr>
        <sz val="14"/>
        <color theme="1"/>
        <rFont val="Times New Roman"/>
        <family val="1"/>
        <charset val="204"/>
      </rPr>
      <t>)</t>
    </r>
  </si>
  <si>
    <r>
      <t>Необходимая валовая выручка сетевой организации в части содержания (</t>
    </r>
    <r>
      <rPr>
        <sz val="14"/>
        <color rgb="FF0000FF"/>
        <rFont val="Times New Roman"/>
        <family val="1"/>
        <charset val="204"/>
      </rPr>
      <t>строка 1.3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2.2.1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2.2.2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2.1.2.1.1</t>
    </r>
    <r>
      <rPr>
        <sz val="14"/>
        <color theme="1"/>
        <rFont val="Times New Roman"/>
        <family val="1"/>
        <charset val="204"/>
      </rPr>
      <t>)</t>
    </r>
  </si>
  <si>
    <r>
      <t>Источники финансирования инвестиционной программы всего (</t>
    </r>
    <r>
      <rPr>
        <sz val="14"/>
        <color rgb="FF0000FF"/>
        <rFont val="Times New Roman"/>
        <family val="1"/>
        <charset val="204"/>
      </rPr>
      <t>строка 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II</t>
    </r>
    <r>
      <rPr>
        <sz val="14"/>
        <color theme="1"/>
        <rFont val="Times New Roman"/>
        <family val="1"/>
        <charset val="204"/>
      </rPr>
      <t>) всего, в том числе:</t>
    </r>
  </si>
  <si>
    <t>1.1</t>
  </si>
  <si>
    <t>1.2</t>
  </si>
  <si>
    <t>1.1.1</t>
  </si>
  <si>
    <t>1.1.2</t>
  </si>
  <si>
    <t>1.1.3</t>
  </si>
  <si>
    <t>1.3</t>
  </si>
  <si>
    <t>1.4</t>
  </si>
  <si>
    <t>1.5</t>
  </si>
  <si>
    <t>1.6</t>
  </si>
  <si>
    <t>1.7</t>
  </si>
  <si>
    <t>1.8</t>
  </si>
  <si>
    <t>1.8.1</t>
  </si>
  <si>
    <t>1.8.2</t>
  </si>
  <si>
    <t>1.9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</si>
  <si>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</si>
  <si>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</si>
  <si>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</si>
  <si>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</si>
  <si>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</si>
  <si>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</si>
  <si>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</si>
  <si>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</si>
  <si>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</si>
  <si>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</si>
  <si>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</si>
  <si>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</si>
  <si>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</si>
  <si>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</si>
  <si>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2.1.4</t>
  </si>
  <si>
    <t>2.2.1</t>
  </si>
  <si>
    <t>2.2.2</t>
  </si>
  <si>
    <t>2.2.3</t>
  </si>
  <si>
    <t>2.2.4</t>
  </si>
  <si>
    <t>услуги инфраструктурных организаци</t>
  </si>
  <si>
    <t>2.2.5</t>
  </si>
  <si>
    <t>2.5.1</t>
  </si>
  <si>
    <t>2.5.2</t>
  </si>
  <si>
    <t>2.6.1</t>
  </si>
  <si>
    <t>2.6.2</t>
  </si>
  <si>
    <t>2.6.3</t>
  </si>
  <si>
    <t>2.7.1</t>
  </si>
  <si>
    <t>2.7.2</t>
  </si>
  <si>
    <t>2.7.3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</si>
  <si>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</si>
  <si>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</si>
  <si>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</si>
  <si>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</si>
  <si>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</si>
  <si>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</si>
  <si>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</si>
  <si>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</si>
  <si>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</si>
  <si>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</si>
  <si>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</si>
  <si>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</si>
  <si>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</si>
  <si>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</si>
  <si>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4.1.1</t>
  </si>
  <si>
    <t>4.1.2</t>
  </si>
  <si>
    <t>4.1.3</t>
  </si>
  <si>
    <t>4.1.4</t>
  </si>
  <si>
    <t>4.2.1</t>
  </si>
  <si>
    <t>4.2.2</t>
  </si>
  <si>
    <t>4.2.3</t>
  </si>
  <si>
    <t>4.2.4</t>
  </si>
  <si>
    <t>5.1.1</t>
  </si>
  <si>
    <t>5.1.2</t>
  </si>
  <si>
    <t>5.1.3</t>
  </si>
  <si>
    <t>5.7</t>
  </si>
  <si>
    <t>5.8</t>
  </si>
  <si>
    <t>5.8.1</t>
  </si>
  <si>
    <t>5.8.2</t>
  </si>
  <si>
    <t>5.9</t>
  </si>
  <si>
    <t>6.1.1</t>
  </si>
  <si>
    <t>6.1.2</t>
  </si>
  <si>
    <t>6.1.3</t>
  </si>
  <si>
    <t>6.7</t>
  </si>
  <si>
    <t>6.8</t>
  </si>
  <si>
    <t>6.8.1</t>
  </si>
  <si>
    <t>6.8.2</t>
  </si>
  <si>
    <t>6.9</t>
  </si>
  <si>
    <t>7.1.1</t>
  </si>
  <si>
    <t>7.1.2</t>
  </si>
  <si>
    <t>7.1.3</t>
  </si>
  <si>
    <t>7.7</t>
  </si>
  <si>
    <t>7.8</t>
  </si>
  <si>
    <t>7.8.1</t>
  </si>
  <si>
    <t>7.8.2</t>
  </si>
  <si>
    <t>7.9</t>
  </si>
  <si>
    <t>15.1.3</t>
  </si>
  <si>
    <t>15.2</t>
  </si>
  <si>
    <t>15.3</t>
  </si>
  <si>
    <t>17.1</t>
  </si>
  <si>
    <t>17.2</t>
  </si>
  <si>
    <t>18.1</t>
  </si>
  <si>
    <t>18.2</t>
  </si>
  <si>
    <t>23.1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</si>
  <si>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</si>
  <si>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</si>
  <si>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</si>
  <si>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</si>
  <si>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</si>
  <si>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</si>
  <si>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</si>
  <si>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</si>
  <si>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</si>
  <si>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23.2</t>
  </si>
  <si>
    <t>23.2.1</t>
  </si>
  <si>
    <t>23.2.2</t>
  </si>
  <si>
    <t>23.2.3</t>
  </si>
  <si>
    <t>23.2.4</t>
  </si>
  <si>
    <t>23.2.5</t>
  </si>
  <si>
    <t>23.2.6</t>
  </si>
  <si>
    <t>23.2.7</t>
  </si>
  <si>
    <t>23.2.8</t>
  </si>
  <si>
    <t>23.2.9</t>
  </si>
  <si>
    <t>23.3</t>
  </si>
  <si>
    <t>23.3.1</t>
  </si>
  <si>
    <t>23.3.2</t>
  </si>
  <si>
    <t>23.3.4</t>
  </si>
  <si>
    <t>23.3.3</t>
  </si>
  <si>
    <t>23.3.5</t>
  </si>
  <si>
    <t>23.3.6</t>
  </si>
  <si>
    <t>23.3.7</t>
  </si>
  <si>
    <t>24.1</t>
  </si>
  <si>
    <t>24.2</t>
  </si>
  <si>
    <t>24.3</t>
  </si>
  <si>
    <t>24.4</t>
  </si>
  <si>
    <t>24.5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</si>
  <si>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</si>
  <si>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</si>
  <si>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</si>
  <si>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</si>
  <si>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</si>
  <si>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</si>
  <si>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</si>
  <si>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</si>
  <si>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</si>
  <si>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</si>
  <si>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</si>
  <si>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</si>
  <si>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</si>
  <si>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</si>
  <si>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</t>
  </si>
  <si>
    <t>25.1.1</t>
  </si>
  <si>
    <t>25.2</t>
  </si>
  <si>
    <t>25.3</t>
  </si>
  <si>
    <t>Заявленная мощность/фактическая мощность всего, в том числе:</t>
  </si>
  <si>
    <t>25.3.1</t>
  </si>
  <si>
    <t>25.4</t>
  </si>
  <si>
    <t>25.5</t>
  </si>
  <si>
    <t>26.1</t>
  </si>
  <si>
    <t>26.2</t>
  </si>
  <si>
    <t>26.3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</si>
  <si>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</si>
  <si>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</si>
  <si>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</si>
  <si>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</si>
  <si>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</si>
  <si>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</si>
  <si>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</si>
  <si>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</si>
  <si>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</si>
  <si>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</si>
  <si>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</si>
  <si>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1.2.1</t>
  </si>
  <si>
    <t>1.2.2</t>
  </si>
  <si>
    <t>1.2.3</t>
  </si>
  <si>
    <t xml:space="preserve">
Возврат налога на добавленную стоимость
</t>
  </si>
  <si>
    <t>1.4.1</t>
  </si>
  <si>
    <t>1.4.2</t>
  </si>
  <si>
    <t>3.2.1</t>
  </si>
  <si>
    <t>3.2.2</t>
  </si>
  <si>
    <t>3.2.3</t>
  </si>
  <si>
    <t>Отчет об исполнении финансового плана</t>
  </si>
  <si>
    <t>субъекта электроэнергетики</t>
  </si>
  <si>
    <t xml:space="preserve">Инвестиционная программа  общества с ограниченной ответственностью  «ЕвразЭнергоТранс»     </t>
  </si>
  <si>
    <t>Субъект Российской Федерации: ____________________________________________</t>
  </si>
  <si>
    <t xml:space="preserve"> Год раскрытия (предоставления) информации: ____ год</t>
  </si>
  <si>
    <t>Утвержденные плановые значения показателей приведены в соответствии с реквизиты    решения   органа   исполнительной   власти,   утвердившего инвестиционную программу</t>
  </si>
  <si>
    <t>1. Финансово-экономическая модель деятельности субъекта электроэнергетики</t>
  </si>
  <si>
    <t>Приложение  № 9</t>
  </si>
  <si>
    <t>Приложение  № 10</t>
  </si>
  <si>
    <t>Отчет об исполнении плана финансирования капитальных вложений по инвестиционным проектам инвестиционной программы (квартальный)</t>
  </si>
  <si>
    <t>Приложение  № 11</t>
  </si>
  <si>
    <t xml:space="preserve">     капитальных вложений по источникам финансирования инвестиционных</t>
  </si>
  <si>
    <t>проектов инвестиционной программы (квартальный)</t>
  </si>
  <si>
    <t>Приложение  № 12</t>
  </si>
  <si>
    <t>Отчет об исполнении плана освоения капитальных вложений</t>
  </si>
  <si>
    <t xml:space="preserve">    по инвестиционным проектам инвестиционной программы (квартальный)</t>
  </si>
  <si>
    <t>Приложение  № 13</t>
  </si>
  <si>
    <t xml:space="preserve">Отклонение от плана ввода основных средств по итогам отчетного периода
</t>
  </si>
  <si>
    <t>Причины отклонений
основные</t>
  </si>
  <si>
    <t>6.4.7.</t>
  </si>
  <si>
    <t>6.4.6.</t>
  </si>
  <si>
    <t>6.3.7.</t>
  </si>
  <si>
    <t>6.3.6.</t>
  </si>
  <si>
    <t>6.2.7.</t>
  </si>
  <si>
    <t>6.2.6.</t>
  </si>
  <si>
    <t>6.1.7.</t>
  </si>
  <si>
    <t>6.1.6.</t>
  </si>
  <si>
    <t>6.7.</t>
  </si>
  <si>
    <t>6.6.</t>
  </si>
  <si>
    <t>Приложение  № 14</t>
  </si>
  <si>
    <t xml:space="preserve">Отчет о постановке объектов электросетевого
</t>
  </si>
  <si>
    <t>строительства для проведения пусконаладочных работ (квартальный)</t>
  </si>
  <si>
    <t>Приложение  № 15</t>
  </si>
  <si>
    <t>Отчет об исполнении плана ввода объектов инвестиционной</t>
  </si>
  <si>
    <t xml:space="preserve">           деятельности (мощностей) в эксплуатацию (квартальный)                      </t>
  </si>
  <si>
    <t>Приложение  № 16</t>
  </si>
  <si>
    <t>Отчет об исполнении плана вывода объектов инвестиционной</t>
  </si>
  <si>
    <t>деятельности (мощностей) из эксплуатации (квартальный)</t>
  </si>
  <si>
    <t>8</t>
  </si>
  <si>
    <t>Приложение  № 17</t>
  </si>
  <si>
    <t>Отчет об исполнении основных этапов работ по инвестиционным</t>
  </si>
  <si>
    <t>проектам инвестиционной программы (квартальный)</t>
  </si>
  <si>
    <t>7.3.1.</t>
  </si>
  <si>
    <t>4.1.</t>
  </si>
  <si>
    <t>4.2.</t>
  </si>
  <si>
    <t>4.3.</t>
  </si>
  <si>
    <t>4.4.</t>
  </si>
  <si>
    <t>Приложение  № 18</t>
  </si>
  <si>
    <t>Приложение  № 19</t>
  </si>
  <si>
    <t>касающейся расширения пропускной способности, снижения потерь</t>
  </si>
  <si>
    <t>в сетях и увеличения резерва для присоединения потребителей</t>
  </si>
  <si>
    <t>отдельно по каждому центру питания напряжением</t>
  </si>
  <si>
    <t>9.2.1</t>
  </si>
  <si>
    <t>9.3.1</t>
  </si>
  <si>
    <t>10.1.1</t>
  </si>
  <si>
    <t>10.1.2</t>
  </si>
  <si>
    <t>10.1.3</t>
  </si>
  <si>
    <t>10.7</t>
  </si>
  <si>
    <t>10.8</t>
  </si>
  <si>
    <t>10.8.1</t>
  </si>
  <si>
    <t>10.8.2</t>
  </si>
  <si>
    <t>10.9</t>
  </si>
  <si>
    <t>10.9.1</t>
  </si>
  <si>
    <t>10.9.2</t>
  </si>
  <si>
    <t>10.10</t>
  </si>
  <si>
    <t>11.1</t>
  </si>
  <si>
    <t>11.2</t>
  </si>
  <si>
    <t>11.2.1</t>
  </si>
  <si>
    <t>11.2.2</t>
  </si>
  <si>
    <t>11.2.3</t>
  </si>
  <si>
    <t>11.3</t>
  </si>
  <si>
    <t>11.4</t>
  </si>
  <si>
    <t>11.5</t>
  </si>
  <si>
    <t>11.6</t>
  </si>
  <si>
    <t>11.7</t>
  </si>
  <si>
    <t>11.8</t>
  </si>
  <si>
    <t>11.8.1</t>
  </si>
  <si>
    <t>11.9</t>
  </si>
  <si>
    <t>11.10</t>
  </si>
  <si>
    <t>11.11</t>
  </si>
  <si>
    <t>11.12</t>
  </si>
  <si>
    <t>11.13</t>
  </si>
  <si>
    <t>12.1</t>
  </si>
  <si>
    <t>12.2</t>
  </si>
  <si>
    <t>12.2.1</t>
  </si>
  <si>
    <t>12.3</t>
  </si>
  <si>
    <t>13.1</t>
  </si>
  <si>
    <t>13.1.1</t>
  </si>
  <si>
    <t>13.1.2</t>
  </si>
  <si>
    <t>13.1.3</t>
  </si>
  <si>
    <t>13.1.4</t>
  </si>
  <si>
    <t>13.1.5</t>
  </si>
  <si>
    <t>13.1.6</t>
  </si>
  <si>
    <t>13.2</t>
  </si>
  <si>
    <t>13.3</t>
  </si>
  <si>
    <t>13.4</t>
  </si>
  <si>
    <t>13.4.1</t>
  </si>
  <si>
    <t>14.1</t>
  </si>
  <si>
    <t>14.2</t>
  </si>
  <si>
    <t>14.2.1</t>
  </si>
  <si>
    <t>14.2.2</t>
  </si>
  <si>
    <t>14.2.3</t>
  </si>
  <si>
    <t>14.3</t>
  </si>
  <si>
    <t>14.4</t>
  </si>
  <si>
    <t>14.4.1</t>
  </si>
  <si>
    <t>14.4.2</t>
  </si>
  <si>
    <t>14.5</t>
  </si>
  <si>
    <t>14.6</t>
  </si>
  <si>
    <t>14.7</t>
  </si>
  <si>
    <t>15.1</t>
  </si>
  <si>
    <t>15.1.1</t>
  </si>
  <si>
    <t>15.1.2</t>
  </si>
  <si>
    <t>1</t>
  </si>
  <si>
    <t>Кемеровская область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</si>
  <si>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</si>
  <si>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</si>
  <si>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</si>
  <si>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Прочие инвестиционные проекты, всего, в том числе:</t>
  </si>
  <si>
    <t>Приложение № 20</t>
  </si>
  <si>
    <t>Форма 20. Отчет об исполнении финансового плана субъекта электроэнергетики (квартальный)</t>
  </si>
  <si>
    <t>№ п/п</t>
  </si>
  <si>
    <t>Прибыль (убыток) от продаж (строка I - строка II) всего, в том числе:</t>
  </si>
  <si>
    <t>Прибыль (убыток) до налогообложения (строка III + строка IV) всего, в том числе: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</si>
  <si>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</si>
  <si>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 xml:space="preserve">Показатель объема финансовых потребностей, необходимых для  реализации мероприятий, направленных на хозяйственное обеспечение текущей деятельности сетевой организации </t>
  </si>
  <si>
    <t>Фактический объем финансирования капитальных вложений на 01.01.2019 года, млн. рублей (с НДС)</t>
  </si>
  <si>
    <t>Остаток финансирования капитальных вложений на 01.01.2019 года в прогнозных ценах соответствующих лет, млн. рублей (с НДС)</t>
  </si>
  <si>
    <t>Финансирование капитальных вложений года 2019, млн. рублей (с НДС)</t>
  </si>
  <si>
    <t>Фактический объем освоения капитальных вложений на 01.01.2019 года в прогнозных ценах соответствующих лет, млн. рублей (без НДС)</t>
  </si>
  <si>
    <t>Остаток освоения капитальных вложений на 01.01.2019 года, млн. рублей (без НДС)</t>
  </si>
  <si>
    <t>Освоение капитальных вложений года 2019, млн. рублей (без НДС)</t>
  </si>
  <si>
    <t xml:space="preserve">Принятие основных средств и нематериальных активов к бухгалтерскому учету в год 2019
</t>
  </si>
  <si>
    <t>Год раскрытия информации: 2019 год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</si>
  <si>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2019</t>
  </si>
  <si>
    <t xml:space="preserve">Ввод объектов инвестиционной деятельности (мощностей) в эксплуатацию в год 2019
</t>
  </si>
  <si>
    <t>Вывод объектов инвестиционной деятельности (мощностей) из эксплуатации в год 2019</t>
  </si>
  <si>
    <t>Финансирование капитальных вложений года 2019 млн. рублей (с НДС)</t>
  </si>
  <si>
    <t>факт на 01.01.2019 года</t>
  </si>
  <si>
    <t>факт года 2018 (на 01.01.2019 года)</t>
  </si>
  <si>
    <t>факт 2018год
(на 01.01.2019года)</t>
  </si>
  <si>
    <t>факт 2018 года (на 01.01. 2019года)</t>
  </si>
  <si>
    <t>Всего (год 2019)</t>
  </si>
  <si>
    <t>Отчет о реализации инвестиционной программы ОАО "КузбассЭлектро"</t>
  </si>
  <si>
    <t>Утвержденные плановые значения показателей приведены в соответствии с Постановлениями РЭК Кемеровской области от 31.10.2018г. №316 от 31.12.2017г. №778</t>
  </si>
  <si>
    <t>Автомобиль КАМАЗ - 43255</t>
  </si>
  <si>
    <t>D28_KuzbasselektroKO</t>
  </si>
  <si>
    <t>Автомобиль Кран КС 45717К-3 на базе шасси КАМАЗ 43118</t>
  </si>
  <si>
    <t>D29_KuzbasselektroKO</t>
  </si>
  <si>
    <t>Трактор МТЗ 82.1. с прицепом</t>
  </si>
  <si>
    <t>D30_KuzbasselektroKO</t>
  </si>
  <si>
    <t>Циклон ЦН 15-800-2СП</t>
  </si>
  <si>
    <t>I7_KuzbasselektroKO</t>
  </si>
  <si>
    <t>Калибратор температуры КТ-110/В/НТБ</t>
  </si>
  <si>
    <t>I8_KuzbasselektroKO</t>
  </si>
  <si>
    <t>РЕТОМ-21</t>
  </si>
  <si>
    <t>I9_KuzbasselektroKO</t>
  </si>
  <si>
    <t>Измерительно-трансформаторный блок РЕТ-ВАХ-2000</t>
  </si>
  <si>
    <t>I10_KuzbasselektroKO</t>
  </si>
  <si>
    <t>Микрометр МИКО-8М</t>
  </si>
  <si>
    <t>I11_KuzbasselektroKO</t>
  </si>
  <si>
    <t>Энергомонитор 3.3 Т1</t>
  </si>
  <si>
    <t>I12_KuzbasselektroKO</t>
  </si>
  <si>
    <t>Трансформатор ТДН-10000/35/6 -УХЛ1 на ПС №16</t>
  </si>
  <si>
    <t>I1_KuzbasselektroKO</t>
  </si>
  <si>
    <t xml:space="preserve">Реконструкция ПС №32 </t>
  </si>
  <si>
    <t>I2_KuzbasselektroKO</t>
  </si>
  <si>
    <t>Вакуумный выключатель 6 кВ 3 шт (на ПС №14)</t>
  </si>
  <si>
    <t>I3_KuzbasselektroKO</t>
  </si>
  <si>
    <t>Дуговая защита на ПС №15</t>
  </si>
  <si>
    <t>I4_KuzbasselektroKO</t>
  </si>
  <si>
    <t>Дуговая защита на ПС №24</t>
  </si>
  <si>
    <t>I5_KuzbasselektroKO</t>
  </si>
  <si>
    <t>Дуговая защита на ПС №34</t>
  </si>
  <si>
    <t>I6_KuzbasselektroKO</t>
  </si>
  <si>
    <t>нд</t>
  </si>
  <si>
    <t>от « 25 » апреля 2018 г. № 320</t>
  </si>
  <si>
    <t>Субъект Российской Федерации: Кемеровская область</t>
  </si>
  <si>
    <t>Утвержденные плановые значения показателей приведены в соответствии с Постановлениями РЭК Кемеровской области от 31.10.2018г. №316, №783 от 31.12.2018г.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</si>
  <si>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</si>
  <si>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</si>
  <si>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 xml:space="preserve">План </t>
  </si>
  <si>
    <t>6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</si>
  <si>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</si>
  <si>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</si>
  <si>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 xml:space="preserve">в части управления технологическими режимами </t>
  </si>
  <si>
    <t>услуги инфраструктурных организаций*****</t>
  </si>
  <si>
    <t>Прочие доходы и расходы (сальдо) (строка 4.1 – строка 4.2)</t>
  </si>
  <si>
    <t xml:space="preserve"> по сомнительным долгам</t>
  </si>
  <si>
    <t>Остаток на развитие</t>
  </si>
  <si>
    <t>Прибыль до налогообложения без учета процентов к уплате и амортизации (строкаV + строка 4.2.2 + строка II.IV)</t>
  </si>
  <si>
    <t>БЮДЖЕТ ДВИЖЕНИЯ ДЕНЕЖНЫХ СРЕДСТВ</t>
  </si>
  <si>
    <t xml:space="preserve">Поступления по заключенным инвестиционным соглашениям, в том числе </t>
  </si>
  <si>
    <t>Поступления  по полученным кредитам всего, в том числе:</t>
  </si>
  <si>
    <t>Поступления от эмиссии акций**</t>
  </si>
  <si>
    <t>Погашение кредитов и займов всего всего, в том числе:</t>
  </si>
  <si>
    <t>Сальдо денежных средств по операционной деятельности (строка X-строка XI) всего, в том числе:</t>
  </si>
  <si>
    <t xml:space="preserve">Сальдо денежных средств по инвестиционным операциям всего (строка XII-строка XIII), всего в том числе </t>
  </si>
  <si>
    <t>Сальдо денежных средств по финансовым операциям всего (строка XIV-строка XV), в том числе</t>
  </si>
  <si>
    <t>Итого сальдо денежных средств (строка XVI+строка XVII+строка XVIII+строка XIX)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</si>
  <si>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</si>
  <si>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энергиии и мощности</t>
  </si>
  <si>
    <t xml:space="preserve">по обязательствам перед поставщиками и подрядчиками по исполнению инвестиционной программы </t>
  </si>
  <si>
    <t>x</t>
  </si>
  <si>
    <t xml:space="preserve"> -</t>
  </si>
  <si>
    <t>Заявленная мощность***/фактическая мощность всего, в том числе:</t>
  </si>
  <si>
    <t>Неободимая валовая выручка сетевой организации в части содержания (строка 1.3-строка 2.2.1-строка 2.2.2-строка 2.1.2.1.1)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</si>
  <si>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</si>
  <si>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 xml:space="preserve"> в части управления технологическими режимами </t>
  </si>
  <si>
    <t xml:space="preserve">2 Источники финансирования инвестиционной программы субъекта электроэнергетики </t>
  </si>
  <si>
    <t>Отчетный 1 квартал 2019 года</t>
  </si>
  <si>
    <t>Источники финансирования инвестиционной программы всего (строка I+строка II) всего, в том числе::</t>
  </si>
  <si>
    <t xml:space="preserve">    авансовое использование прибыли</t>
  </si>
  <si>
    <t>1.2.3.1.2.</t>
  </si>
  <si>
    <t>Возврат налога на добавленную стоимость****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</si>
  <si>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</si>
  <si>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</si>
  <si>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</si>
  <si>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</si>
  <si>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</si>
  <si>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</si>
  <si>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</si>
  <si>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</si>
  <si>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Инвестиционная программа ОАО "КузбассЭлектро"</t>
  </si>
  <si>
    <t>Длительная процедура расторговок,  утвржденная  РЭК КО стоимость оборудования меньше чем рыночная.</t>
  </si>
  <si>
    <t xml:space="preserve"> полное наименование субъекта электроэнергетики</t>
  </si>
  <si>
    <t>Год раскрытия (предоставления) информации: 2019 год</t>
  </si>
  <si>
    <t>Прочие</t>
  </si>
  <si>
    <t>Показатель замены трансформаторных мощностей, МВxА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</si>
  <si>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 млн. рублей (с НДС)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</si>
  <si>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 млн. рублей (с НДС)</t>
  </si>
  <si>
    <t>Повышение надежности оказываемых услуг в сфере электроэнергетики млн. рублей (с НДС)</t>
  </si>
  <si>
    <t>Подстанция ПС 110кВ Краснобродская</t>
  </si>
  <si>
    <t>Кемеровская область, пгт. Краснобродский</t>
  </si>
  <si>
    <t>Подстанция ПС 110кВ Уропская</t>
  </si>
  <si>
    <t>Кемеровская область, дер. Уроп</t>
  </si>
  <si>
    <t>за 2  квартал 2019 года</t>
  </si>
  <si>
    <t>Длительная процедура расторговок</t>
  </si>
  <si>
    <t>утвржденная  РЭК КО стоимость оборудования меньше чем рыночная, приобрели ранее во 2 квартале.</t>
  </si>
  <si>
    <t>Длительная процедура расторговок,  утвржденная  РЭК КО стоимость оборудования меньше чем рыночная. Выполнены проектные работы</t>
  </si>
  <si>
    <t>Выполнены проектные работы во 2 квартале</t>
  </si>
  <si>
    <t xml:space="preserve"> за 2 квартал 2019 года</t>
  </si>
  <si>
    <t>Длительная процедура расторговок,  утвржденная  РЭК КО стоимость оборудования меньше чем рыночная. Выполнены проектные работы во 2 квартале</t>
  </si>
  <si>
    <t>за 2 квартал 2019 года</t>
  </si>
  <si>
    <t>Отчет об исполнении плана ввода основных средств  по инвестиционным проектам инвестиционной программы (квартальный) за 2 квартал 2019 года</t>
  </si>
  <si>
    <t xml:space="preserve">    за 2 квартал 2019 года</t>
  </si>
  <si>
    <t>Отчет о фактических значениях количественных показателей по инвестиционным проектам инвестиционной программы за 2 квартал 2019 года</t>
  </si>
  <si>
    <t>35 кВ и выше за 2 квартал 2019 года</t>
  </si>
  <si>
    <t>1 полугодие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</si>
</sst>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0_р_._-;\-* #,##0.000_р_._-;_-* &quot;-&quot;??_р_._-;_-@_-"/>
    <numFmt numFmtId="167" formatCode="0.000"/>
    <numFmt numFmtId="168" formatCode="#,##0.000"/>
    <numFmt numFmtId="169" formatCode="_-* #,##0.000\ _₽_-;\-* #,##0.000\ _₽_-;_-* &quot;-&quot;??\ _₽_-;_-@_-"/>
    <numFmt numFmtId="170" formatCode="_-* #,##0.000\ _₽_-;\-* #,##0.000\ _₽_-;_-* &quot;-&quot;???\ _₽_-;_-@_-"/>
    <numFmt numFmtId="171" formatCode="_-* #,##0.00\ _₽_-;\-* #,##0.00\ _₽_-;_-* &quot;-&quot;???\ _₽_-;_-@_-"/>
    <numFmt numFmtId="172" formatCode="#,##0.00&quot;р.&quot;;\-#,##0.00&quot;р.&quot;"/>
    <numFmt numFmtId="173" formatCode="_-* #,##0.00&quot;р.&quot;_-;\-* #,##0.00&quot;р.&quot;_-;_-* &quot;-&quot;??&quot;р.&quot;_-;_-@_-"/>
    <numFmt numFmtId="174" formatCode="&quot;$&quot;#,##0_);[Red]\(&quot;$&quot;#,##0\)"/>
    <numFmt numFmtId="175" formatCode="0.0%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_-* #,##0_-;\-* #,##0_-;_-* &quot;-&quot;_-;_-@_-"/>
    <numFmt numFmtId="181" formatCode="_-* #,##0.00_-;\-* #,##0.00_-;_-* &quot;-&quot;??_-;_-@_-"/>
    <numFmt numFmtId="182" formatCode="_-* #,##0\ _р_._-;\-* #,##0\ _р_._-;_-* &quot;-&quot;\ _р_._-;_-@_-"/>
    <numFmt numFmtId="183" formatCode="_-* #,##0\ _$_-;\-* #,##0\ _$_-;_-* &quot;-&quot;\ _$_-;_-@_-"/>
    <numFmt numFmtId="184" formatCode="%#\.00"/>
    <numFmt numFmtId="185" formatCode="_(&quot;$&quot;* #,##0_);_(&quot;$&quot;* \(#,##0\);_(&quot;$&quot;* &quot;-&quot;_);_(@_)"/>
    <numFmt numFmtId="186" formatCode="_-&quot;L&quot;* #,##0_-;\-&quot;L&quot;* #,##0_-;_-&quot;L&quot;* &quot;-&quot;_-;_-@_-"/>
    <numFmt numFmtId="187" formatCode="[$-419]mmmm\ yyyy;@"/>
    <numFmt numFmtId="188" formatCode="0.0%_);\(0.0%\);\-\-??;* @_%_)"/>
    <numFmt numFmtId="189" formatCode="dd\ mmm\ yyyy_);;;&quot;  &quot;@"/>
    <numFmt numFmtId="190" formatCode="0.0000"/>
    <numFmt numFmtId="191" formatCode="_(&quot;$&quot;* #,##0.00_);_(&quot;$&quot;* \(#,##0.00\);_(&quot;$&quot;* &quot;-&quot;??_);_(@_)"/>
    <numFmt numFmtId="192" formatCode="_(* #,##0_);_(* \(#,##0\);_(* &quot;-&quot;??_);_(@_)"/>
    <numFmt numFmtId="193" formatCode="#,##0;[Red]#,##0"/>
    <numFmt numFmtId="194" formatCode="&quot;\&quot;#,##0;[Red]\-&quot;\&quot;#,##0"/>
    <numFmt numFmtId="195" formatCode="\£#,##0_);\(\£#,##0\)"/>
    <numFmt numFmtId="196" formatCode="&quot;error&quot;;&quot;error&quot;;&quot;OK&quot;;&quot;  &quot;@"/>
    <numFmt numFmtId="197" formatCode="_(* #,##0.00_);[Red]_(* \(#,##0.00\);_(* &quot;-&quot;??_);_(@_)"/>
    <numFmt numFmtId="198" formatCode="&quot;$&quot;#,##0\ ;\(&quot;$&quot;#,##0\)"/>
    <numFmt numFmtId="199" formatCode="#,##0_);\(#,##0\);&quot;- &quot;;&quot;  &quot;@"/>
    <numFmt numFmtId="200" formatCode="0.0\x"/>
    <numFmt numFmtId="201" formatCode="_([$€-2]* #,##0.00_);_([$€-2]* \(#,##0.00\);_([$€-2]* &quot;-&quot;??_)"/>
    <numFmt numFmtId="202" formatCode="_-* #,##0\ _F_B_-;\-* #,##0\ _F_B_-;_-* &quot;-&quot;\ _F_B_-;_-@_-"/>
    <numFmt numFmtId="203" formatCode="_-* #,##0.00\ _F_B_-;\-* #,##0.00\ _F_B_-;_-* &quot;-&quot;??\ _F_B_-;_-@_-"/>
    <numFmt numFmtId="204" formatCode="#,##0.0000_);\(#,##0.0000\);&quot;- &quot;;&quot;  &quot;@"/>
    <numFmt numFmtId="205" formatCode="_(* #,##0.00_);_(* \(#,##0.00\);_(* &quot;-&quot;??_);_(@_)"/>
    <numFmt numFmtId="206" formatCode="#,##0.0_);[Red]\(#,##0.0\)"/>
    <numFmt numFmtId="207" formatCode="_-* #,##0_-;_-* #,##0\-;_-* &quot;-&quot;_-;_-@_-"/>
    <numFmt numFmtId="208" formatCode="_-* #,##0.00_-;_-* #,##0.00\-;_-* &quot;-&quot;??_-;_-@_-"/>
    <numFmt numFmtId="209" formatCode="_-* #,##0\ &quot;$&quot;_-;\-* #,##0\ &quot;$&quot;_-;_-* &quot;-&quot;\ &quot;$&quot;_-;_-@_-"/>
    <numFmt numFmtId="210" formatCode="_-* #,##0.00\ &quot;$&quot;_-;\-* #,##0.00\ &quot;$&quot;_-;_-* &quot;-&quot;??\ &quot;$&quot;_-;_-@_-"/>
    <numFmt numFmtId="211" formatCode="_(* #,##0.000_);[Red]_(* \(#,##0.000\);_(* &quot;-&quot;??_);_(@_)"/>
    <numFmt numFmtId="212" formatCode="&quot;$&quot;#,##0.0_);\(&quot;$&quot;#,##0.0\)"/>
    <numFmt numFmtId="213" formatCode="0.00\x"/>
    <numFmt numFmtId="214" formatCode="_-* #,##0\ &quot;FB&quot;_-;\-* #,##0\ &quot;FB&quot;_-;_-* &quot;-&quot;\ &quot;FB&quot;_-;_-@_-"/>
    <numFmt numFmtId="215" formatCode="_-* #,##0.00\ &quot;FB&quot;_-;\-* #,##0.00\ &quot;FB&quot;_-;_-* &quot;-&quot;??\ &quot;FB&quot;_-;_-@_-"/>
    <numFmt numFmtId="216" formatCode="_-&quot;F&quot;\ * #,##0_-;_-&quot;F&quot;\ * #,##0\-;_-&quot;F&quot;\ * &quot;-&quot;_-;_-@_-"/>
    <numFmt numFmtId="217" formatCode="_-&quot;F&quot;\ * #,##0.00_-;_-&quot;F&quot;\ * #,##0.00\-;_-&quot;F&quot;\ * &quot;-&quot;??_-;_-@_-"/>
    <numFmt numFmtId="218" formatCode="\¥#,##0_);\(\¥#,##0\)"/>
    <numFmt numFmtId="219" formatCode=";;&quot;zero&quot;;&quot;  &quot;@"/>
    <numFmt numFmtId="220" formatCode="#,##0\т"/>
    <numFmt numFmtId="221" formatCode="_-* #,##0.000_р_._-;\-* #,##0.000_р_._-;_-* &quot;-&quot;_р_._-;_-@_-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4"/>
      <color rgb="FF0000FF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u/>
      <sz val="10"/>
      <color indexed="12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family val="2"/>
      <charset val="204"/>
    </font>
    <font>
      <sz val="11"/>
      <color indexed="8"/>
      <name val="Calibri"/>
      <family val="2"/>
    </font>
    <font>
      <sz val="10"/>
      <name val="Courier"/>
      <family val="1"/>
      <charset val="204"/>
    </font>
    <font>
      <sz val="9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0"/>
      <name val="Arial Cyr"/>
      <family val="2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  <charset val="204"/>
    </font>
    <font>
      <sz val="10"/>
      <name val="Helv"/>
      <family val="2"/>
    </font>
    <font>
      <sz val="10"/>
      <color indexed="12"/>
      <name val="Times New Roman"/>
      <family val="1"/>
    </font>
    <font>
      <sz val="10"/>
      <name val="Courier"/>
      <family val="3"/>
    </font>
    <font>
      <sz val="10"/>
      <name val="Helv"/>
      <family val="2"/>
      <charset val="204"/>
    </font>
    <font>
      <sz val="11"/>
      <name val="Arial"/>
      <family val="2"/>
      <charset val="204"/>
    </font>
    <font>
      <sz val="9"/>
      <name val="Times New Roman"/>
      <family val="1"/>
    </font>
    <font>
      <sz val="10"/>
      <color indexed="8"/>
      <name val="Times New Roman"/>
      <family val="1"/>
      <charset val="204"/>
    </font>
    <font>
      <i/>
      <sz val="8"/>
      <name val="Times New Roman"/>
      <family val="1"/>
    </font>
    <font>
      <sz val="12"/>
      <name val="¹UAAA¼"/>
      <family val="3"/>
      <charset val="129"/>
    </font>
    <font>
      <i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Book Antiqua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Tms Rmn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2"/>
      <name val="Times New Roman"/>
      <family val="1"/>
    </font>
    <font>
      <sz val="8"/>
      <color indexed="12"/>
      <name val="Times New Roman"/>
      <family val="1"/>
    </font>
    <font>
      <sz val="12"/>
      <color indexed="24"/>
      <name val="Arial"/>
      <family val="2"/>
      <charset val="204"/>
    </font>
    <font>
      <sz val="10"/>
      <name val="Tms Rmn"/>
    </font>
    <font>
      <sz val="10"/>
      <name val="Times New Roman"/>
      <family val="1"/>
      <charset val="204"/>
    </font>
    <font>
      <b/>
      <sz val="10"/>
      <name val="Arial"/>
      <family val="2"/>
    </font>
    <font>
      <u val="doubleAccounting"/>
      <sz val="10"/>
      <name val="Arial"/>
      <family val="2"/>
    </font>
    <font>
      <i/>
      <sz val="1"/>
      <color indexed="8"/>
      <name val="Courier"/>
      <family val="1"/>
      <charset val="204"/>
    </font>
    <font>
      <sz val="7"/>
      <name val="Palatino"/>
      <family val="1"/>
    </font>
    <font>
      <sz val="10"/>
      <color indexed="12"/>
      <name val="Arial"/>
      <family val="2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b/>
      <u/>
      <sz val="16"/>
      <name val="Arial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sz val="8"/>
      <name val="Tahoma"/>
      <family val="2"/>
    </font>
    <font>
      <sz val="10"/>
      <name val="Times New Roman CE"/>
      <charset val="238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  <family val="2"/>
    </font>
    <font>
      <sz val="10"/>
      <color indexed="10"/>
      <name val="Times New Roman"/>
      <family val="1"/>
    </font>
    <font>
      <sz val="10"/>
      <name val="Arial Cyr"/>
    </font>
    <font>
      <sz val="9.5"/>
      <color indexed="23"/>
      <name val="Helvetica-Black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0"/>
      <name val="Palatino"/>
      <family val="1"/>
    </font>
    <font>
      <sz val="9"/>
      <name val="Helvetica-Black"/>
      <family val="2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sz val="8"/>
      <name val="Arial Cyr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8"/>
      <name val="Arial"/>
      <family val="2"/>
      <charset val="204"/>
    </font>
    <font>
      <sz val="10"/>
      <color theme="1"/>
      <name val="Franklin Gothic Book"/>
      <family val="2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 CYR"/>
    </font>
    <font>
      <b/>
      <sz val="11"/>
      <name val="Times New Roman CYR"/>
      <charset val="204"/>
    </font>
    <font>
      <sz val="11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359">
    <xf numFmtId="0" fontId="0" fillId="0" borderId="0"/>
    <xf numFmtId="0" fontId="2" fillId="0" borderId="0"/>
    <xf numFmtId="0" fontId="12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4" applyNumberFormat="0" applyFill="0" applyAlignment="0" applyProtection="0"/>
    <xf numFmtId="0" fontId="21" fillId="0" borderId="35" applyNumberFormat="0" applyFill="0" applyAlignment="0" applyProtection="0"/>
    <xf numFmtId="0" fontId="22" fillId="0" borderId="36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38" applyNumberFormat="0" applyAlignment="0" applyProtection="0"/>
    <xf numFmtId="0" fontId="27" fillId="5" borderId="37" applyNumberFormat="0" applyAlignment="0" applyProtection="0"/>
    <xf numFmtId="0" fontId="28" fillId="0" borderId="39" applyNumberFormat="0" applyFill="0" applyAlignment="0" applyProtection="0"/>
    <xf numFmtId="0" fontId="29" fillId="6" borderId="4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2" applyNumberFormat="0" applyFill="0" applyAlignment="0" applyProtection="0"/>
    <xf numFmtId="0" fontId="33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34" fillId="0" borderId="0"/>
    <xf numFmtId="0" fontId="37" fillId="0" borderId="0"/>
    <xf numFmtId="0" fontId="45" fillId="0" borderId="0" applyNumberFormat="0" applyFill="0" applyBorder="0" applyAlignment="0" applyProtection="0"/>
    <xf numFmtId="0" fontId="52" fillId="0" borderId="0"/>
    <xf numFmtId="0" fontId="37" fillId="0" borderId="0"/>
    <xf numFmtId="0" fontId="61" fillId="0" borderId="0" applyFont="0" applyFill="0" applyBorder="0" applyAlignment="0" applyProtection="0">
      <alignment vertical="center"/>
    </xf>
    <xf numFmtId="0" fontId="51" fillId="0" borderId="0">
      <alignment vertical="top"/>
    </xf>
    <xf numFmtId="0" fontId="51" fillId="0" borderId="0">
      <alignment vertical="top"/>
    </xf>
    <xf numFmtId="0" fontId="50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51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17" fillId="0" borderId="0"/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17" fillId="0" borderId="0"/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0" fillId="0" borderId="0">
      <alignment vertical="top"/>
    </xf>
    <xf numFmtId="0" fontId="50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70" fillId="0" borderId="0" applyFont="0" applyFill="0" applyBorder="0" applyAlignment="0"/>
    <xf numFmtId="0" fontId="51" fillId="0" borderId="0" applyFill="0" applyBorder="0" applyAlignment="0" applyProtection="0"/>
    <xf numFmtId="0" fontId="62" fillId="0" borderId="0"/>
    <xf numFmtId="0" fontId="51" fillId="0" borderId="0" applyFill="0" applyBorder="0" applyAlignment="0" applyProtection="0"/>
    <xf numFmtId="0" fontId="52" fillId="0" borderId="0"/>
    <xf numFmtId="0" fontId="59" fillId="0" borderId="0"/>
    <xf numFmtId="0" fontId="51" fillId="0" borderId="0" applyFill="0" applyBorder="0" applyAlignment="0" applyProtection="0"/>
    <xf numFmtId="0" fontId="37" fillId="0" borderId="0"/>
    <xf numFmtId="0" fontId="4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 applyFill="0" applyBorder="0" applyAlignment="0" applyProtection="0"/>
    <xf numFmtId="0" fontId="51" fillId="0" borderId="0" applyFill="0" applyBorder="0" applyAlignment="0" applyProtection="0"/>
    <xf numFmtId="0" fontId="59" fillId="0" borderId="0"/>
    <xf numFmtId="0" fontId="62" fillId="0" borderId="0"/>
    <xf numFmtId="0" fontId="62" fillId="0" borderId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7" fillId="0" borderId="0"/>
    <xf numFmtId="0" fontId="59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9" fillId="0" borderId="0"/>
    <xf numFmtId="0" fontId="49" fillId="0" borderId="0" applyFont="0" applyFill="0" applyBorder="0" applyAlignment="0" applyProtection="0">
      <alignment vertical="center"/>
    </xf>
    <xf numFmtId="0" fontId="51" fillId="0" borderId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44" fillId="0" borderId="0">
      <alignment vertical="top"/>
    </xf>
    <xf numFmtId="38" fontId="44" fillId="0" borderId="0">
      <alignment vertical="top"/>
    </xf>
    <xf numFmtId="38" fontId="44" fillId="0" borderId="0">
      <alignment vertical="top"/>
    </xf>
    <xf numFmtId="38" fontId="44" fillId="0" borderId="0">
      <alignment vertical="top"/>
    </xf>
    <xf numFmtId="0" fontId="63" fillId="0" borderId="0" applyFont="0" applyFill="0" applyBorder="0" applyAlignment="0" applyProtection="0"/>
    <xf numFmtId="0" fontId="63" fillId="0" borderId="0" applyFont="0" applyFill="0" applyBorder="0" applyProtection="0">
      <alignment horizontal="right"/>
    </xf>
    <xf numFmtId="0" fontId="51" fillId="0" borderId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9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3" fillId="0" borderId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52" fillId="0" borderId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7" fillId="0" borderId="0"/>
    <xf numFmtId="0" fontId="4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62" fillId="0" borderId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4" fillId="0" borderId="0">
      <alignment vertical="top"/>
    </xf>
    <xf numFmtId="38" fontId="44" fillId="0" borderId="0">
      <alignment vertical="top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Font="0" applyFill="0" applyBorder="0" applyAlignment="0" applyProtection="0">
      <alignment vertical="center"/>
    </xf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4" fillId="0" borderId="0">
      <alignment vertical="top"/>
    </xf>
    <xf numFmtId="38" fontId="44" fillId="0" borderId="0">
      <alignment vertical="top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4" fillId="0" borderId="0">
      <alignment vertical="top"/>
    </xf>
    <xf numFmtId="38" fontId="44" fillId="0" borderId="0">
      <alignment vertical="top"/>
    </xf>
    <xf numFmtId="38" fontId="44" fillId="0" borderId="0">
      <alignment vertical="top"/>
    </xf>
    <xf numFmtId="38" fontId="44" fillId="0" borderId="0">
      <alignment vertical="top"/>
    </xf>
    <xf numFmtId="0" fontId="49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Font="0" applyFill="0" applyBorder="0" applyAlignment="0" applyProtection="0">
      <alignment vertical="center"/>
    </xf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37" fillId="0" borderId="0"/>
    <xf numFmtId="0" fontId="37" fillId="0" borderId="0"/>
    <xf numFmtId="0" fontId="53" fillId="0" borderId="0"/>
    <xf numFmtId="0" fontId="45" fillId="0" borderId="0" applyNumberFormat="0" applyFill="0" applyBorder="0" applyAlignment="0" applyProtection="0"/>
    <xf numFmtId="177" fontId="71" fillId="0" borderId="0">
      <protection locked="0"/>
    </xf>
    <xf numFmtId="178" fontId="71" fillId="0" borderId="0">
      <protection locked="0"/>
    </xf>
    <xf numFmtId="179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2" fillId="0" borderId="0">
      <protection locked="0"/>
    </xf>
    <xf numFmtId="0" fontId="71" fillId="0" borderId="45">
      <protection locked="0"/>
    </xf>
    <xf numFmtId="186" fontId="44" fillId="0" borderId="0" applyFont="0" applyFill="0" applyBorder="0" applyAlignment="0" applyProtection="0"/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4" fillId="32" borderId="0" applyNumberFormat="0" applyFill="0" applyBorder="0" applyAlignment="0"/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6" fillId="34" borderId="0" applyNumberFormat="0" applyFill="0" applyBorder="0" applyAlignment="0"/>
    <xf numFmtId="0" fontId="77" fillId="0" borderId="0" applyNumberFormat="0" applyFill="0" applyBorder="0" applyAlignment="0"/>
    <xf numFmtId="0" fontId="78" fillId="0" borderId="16" applyNumberFormat="0" applyFill="0" applyBorder="0" applyAlignment="0">
      <alignment horizontal="left"/>
    </xf>
    <xf numFmtId="0" fontId="79" fillId="35" borderId="46" applyNumberFormat="0" applyFill="0" applyBorder="0" applyAlignment="0">
      <alignment horizontal="centerContinuous"/>
    </xf>
    <xf numFmtId="0" fontId="80" fillId="0" borderId="0" applyNumberFormat="0" applyFill="0" applyBorder="0" applyAlignment="0"/>
    <xf numFmtId="0" fontId="80" fillId="36" borderId="2" applyNumberFormat="0" applyFill="0" applyBorder="0" applyAlignment="0"/>
    <xf numFmtId="0" fontId="81" fillId="0" borderId="16" applyNumberFormat="0" applyFill="0" applyBorder="0" applyAlignment="0"/>
    <xf numFmtId="0" fontId="80" fillId="0" borderId="0" applyNumberFormat="0" applyFill="0" applyBorder="0" applyAlignment="0"/>
    <xf numFmtId="0" fontId="39" fillId="0" borderId="0">
      <alignment horizontal="right"/>
    </xf>
    <xf numFmtId="185" fontId="45" fillId="0" borderId="0" applyFont="0" applyFill="0" applyBorder="0" applyAlignment="0" applyProtection="0"/>
    <xf numFmtId="191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191" fontId="45" fillId="0" borderId="0" applyFont="0" applyFill="0" applyBorder="0" applyAlignment="0" applyProtection="0"/>
    <xf numFmtId="192" fontId="45" fillId="0" borderId="0" applyFont="0" applyFill="0" applyBorder="0" applyProtection="0"/>
    <xf numFmtId="192" fontId="45" fillId="0" borderId="0" applyFont="0" applyFill="0" applyBorder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7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49" fillId="37" borderId="0"/>
    <xf numFmtId="0" fontId="83" fillId="37" borderId="0"/>
    <xf numFmtId="0" fontId="84" fillId="0" borderId="0" applyNumberFormat="0" applyFill="0" applyBorder="0" applyAlignment="0" applyProtection="0"/>
    <xf numFmtId="38" fontId="60" fillId="0" borderId="0" applyNumberFormat="0" applyFill="0" applyBorder="0" applyAlignment="0" applyProtection="0">
      <alignment horizontal="right"/>
      <protection locked="0"/>
    </xf>
    <xf numFmtId="0" fontId="85" fillId="0" borderId="0" applyNumberFormat="0" applyFill="0" applyBorder="0" applyAlignment="0" applyProtection="0"/>
    <xf numFmtId="195" fontId="86" fillId="0" borderId="0" applyFont="0" applyFill="0" applyBorder="0" applyAlignment="0" applyProtection="0"/>
    <xf numFmtId="0" fontId="87" fillId="0" borderId="0"/>
    <xf numFmtId="187" fontId="67" fillId="0" borderId="0"/>
    <xf numFmtId="37" fontId="60" fillId="0" borderId="0" applyFont="0" applyFill="0" applyBorder="0" applyAlignment="0" applyProtection="0">
      <alignment vertical="center"/>
      <protection locked="0"/>
    </xf>
    <xf numFmtId="0" fontId="88" fillId="0" borderId="0" applyFill="0" applyBorder="0" applyAlignment="0"/>
    <xf numFmtId="180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5" fillId="38" borderId="0" applyNumberFormat="0" applyFont="0" applyBorder="0" applyAlignment="0"/>
    <xf numFmtId="0" fontId="45" fillId="38" borderId="0" applyNumberFormat="0" applyFont="0" applyBorder="0" applyAlignment="0"/>
    <xf numFmtId="0" fontId="89" fillId="0" borderId="2" applyNumberFormat="0" applyFont="0" applyFill="0" applyProtection="0">
      <alignment horizontal="centerContinuous" vertical="center"/>
    </xf>
    <xf numFmtId="196" fontId="51" fillId="0" borderId="0" applyFont="0" applyFill="0" applyBorder="0" applyAlignment="0" applyProtection="0"/>
    <xf numFmtId="0" fontId="89" fillId="0" borderId="0" applyNumberFormat="0" applyFill="0" applyBorder="0" applyProtection="0">
      <alignment horizontal="center" vertical="center"/>
    </xf>
    <xf numFmtId="182" fontId="4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164" fontId="151" fillId="0" borderId="0" applyFont="0" applyFill="0" applyBorder="0" applyAlignment="0" applyProtection="0"/>
    <xf numFmtId="3" fontId="91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85" fontId="40" fillId="0" borderId="0" applyFont="0" applyFill="0" applyBorder="0" applyAlignment="0" applyProtection="0"/>
    <xf numFmtId="197" fontId="70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198" fontId="91" fillId="0" borderId="0" applyFont="0" applyFill="0" applyBorder="0" applyAlignment="0" applyProtection="0"/>
    <xf numFmtId="0" fontId="42" fillId="0" borderId="0" applyFill="0" applyBorder="0" applyProtection="0">
      <alignment vertical="center"/>
    </xf>
    <xf numFmtId="0" fontId="49" fillId="0" borderId="0" applyFont="0" applyFill="0" applyBorder="0" applyAlignment="0" applyProtection="0"/>
    <xf numFmtId="0" fontId="49" fillId="39" borderId="0"/>
    <xf numFmtId="0" fontId="83" fillId="40" borderId="0"/>
    <xf numFmtId="189" fontId="51" fillId="0" borderId="0" applyFont="0" applyFill="0" applyBorder="0" applyAlignment="0" applyProtection="0"/>
    <xf numFmtId="0" fontId="42" fillId="0" borderId="0" applyFont="0" applyFill="0" applyBorder="0" applyAlignment="0" applyProtection="0"/>
    <xf numFmtId="189" fontId="51" fillId="0" borderId="0" applyFont="0" applyFill="0" applyBorder="0" applyAlignment="0" applyProtection="0"/>
    <xf numFmtId="38" fontId="93" fillId="0" borderId="0" applyFont="0" applyFill="0" applyBorder="0" applyAlignment="0" applyProtection="0"/>
    <xf numFmtId="199" fontId="94" fillId="41" borderId="0" applyNumberFormat="0" applyBorder="0" applyAlignment="0" applyProtection="0"/>
    <xf numFmtId="200" fontId="70" fillId="0" borderId="0" applyFont="0" applyFill="0" applyBorder="0" applyAlignment="0" applyProtection="0"/>
    <xf numFmtId="0" fontId="42" fillId="0" borderId="47" applyNumberFormat="0" applyFont="0" applyFill="0" applyAlignment="0" applyProtection="0"/>
    <xf numFmtId="0" fontId="95" fillId="0" borderId="0" applyFill="0" applyBorder="0" applyAlignment="0" applyProtection="0"/>
    <xf numFmtId="201" fontId="45" fillId="0" borderId="0" applyFont="0" applyFill="0" applyBorder="0" applyAlignment="0" applyProtection="0"/>
    <xf numFmtId="201" fontId="45" fillId="0" borderId="0" applyFont="0" applyFill="0" applyBorder="0" applyAlignment="0" applyProtection="0"/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49" fontId="150" fillId="42" borderId="0">
      <alignment horizontal="center" vertical="center"/>
    </xf>
    <xf numFmtId="49" fontId="151" fillId="0" borderId="0">
      <alignment horizontal="left" vertical="center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202" fontId="45" fillId="0" borderId="0" applyFont="0" applyFill="0" applyBorder="0" applyAlignment="0" applyProtection="0"/>
    <xf numFmtId="203" fontId="45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96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04" fontId="51" fillId="0" borderId="0" applyFont="0" applyFill="0" applyBorder="0" applyAlignment="0" applyProtection="0"/>
    <xf numFmtId="2" fontId="9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5" fontId="45" fillId="0" borderId="0">
      <alignment vertical="center"/>
    </xf>
    <xf numFmtId="15" fontId="45" fillId="0" borderId="0">
      <alignment vertical="center"/>
    </xf>
    <xf numFmtId="0" fontId="97" fillId="0" borderId="0" applyFill="0" applyBorder="0" applyProtection="0">
      <alignment horizontal="left"/>
    </xf>
    <xf numFmtId="199" fontId="98" fillId="0" borderId="0" applyNumberFormat="0" applyFill="0" applyBorder="0" applyAlignment="0" applyProtection="0"/>
    <xf numFmtId="205" fontId="99" fillId="0" borderId="0" applyNumberFormat="0" applyFill="0" applyBorder="0" applyAlignment="0" applyProtection="0">
      <alignment horizontal="center"/>
    </xf>
    <xf numFmtId="0" fontId="42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0" fontId="101" fillId="0" borderId="27" applyNumberFormat="0" applyAlignment="0" applyProtection="0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2" fillId="0" borderId="0">
      <alignment horizontal="center"/>
    </xf>
    <xf numFmtId="38" fontId="103" fillId="0" borderId="0"/>
    <xf numFmtId="38" fontId="103" fillId="0" borderId="0"/>
    <xf numFmtId="38" fontId="104" fillId="0" borderId="0">
      <alignment horizontal="left"/>
    </xf>
    <xf numFmtId="38" fontId="104" fillId="0" borderId="0">
      <alignment horizontal="left"/>
    </xf>
    <xf numFmtId="0" fontId="105" fillId="0" borderId="0" applyProtection="0">
      <alignment horizontal="left"/>
    </xf>
    <xf numFmtId="0" fontId="105" fillId="0" borderId="0" applyProtection="0">
      <alignment horizontal="left"/>
    </xf>
    <xf numFmtId="0" fontId="106" fillId="0" borderId="48" applyNumberFormat="0" applyFill="0" applyBorder="0" applyAlignment="0" applyProtection="0">
      <alignment horizontal="left"/>
    </xf>
    <xf numFmtId="206" fontId="107" fillId="43" borderId="0" applyNumberFormat="0" applyBorder="0" applyAlignment="0" applyProtection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8" fillId="0" borderId="0"/>
    <xf numFmtId="0" fontId="45" fillId="0" borderId="0"/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09" fillId="0" borderId="0">
      <alignment vertical="center"/>
    </xf>
    <xf numFmtId="207" fontId="45" fillId="0" borderId="0" applyFont="0" applyFill="0" applyBorder="0" applyAlignment="0" applyProtection="0"/>
    <xf numFmtId="208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209" fontId="45" fillId="0" borderId="0" applyFont="0" applyFill="0" applyBorder="0" applyAlignment="0" applyProtection="0"/>
    <xf numFmtId="210" fontId="45" fillId="0" borderId="0" applyFont="0" applyFill="0" applyBorder="0" applyAlignment="0" applyProtection="0"/>
    <xf numFmtId="211" fontId="70" fillId="0" borderId="0" applyFont="0" applyFill="0" applyBorder="0" applyAlignment="0" applyProtection="0"/>
    <xf numFmtId="212" fontId="70" fillId="0" borderId="0" applyFont="0" applyFill="0" applyBorder="0" applyAlignment="0" applyProtection="0"/>
    <xf numFmtId="213" fontId="70" fillId="0" borderId="0" applyFont="0" applyFill="0" applyBorder="0" applyAlignment="0" applyProtection="0"/>
    <xf numFmtId="200" fontId="110" fillId="0" borderId="0" applyFont="0" applyFill="0" applyBorder="0" applyAlignment="0" applyProtection="0"/>
    <xf numFmtId="37" fontId="111" fillId="0" borderId="0"/>
    <xf numFmtId="0" fontId="40" fillId="0" borderId="0" applyNumberFormat="0" applyFill="0" applyBorder="0" applyAlignment="0" applyProtection="0"/>
    <xf numFmtId="190" fontId="70" fillId="0" borderId="0"/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0" fontId="151" fillId="0" borderId="0"/>
    <xf numFmtId="0" fontId="45" fillId="0" borderId="0"/>
    <xf numFmtId="0" fontId="113" fillId="0" borderId="0"/>
    <xf numFmtId="0" fontId="17" fillId="0" borderId="0"/>
    <xf numFmtId="0" fontId="39" fillId="0" borderId="0"/>
    <xf numFmtId="0" fontId="42" fillId="0" borderId="0" applyFill="0" applyBorder="0" applyProtection="0">
      <alignment vertical="center"/>
    </xf>
    <xf numFmtId="0" fontId="114" fillId="0" borderId="0"/>
    <xf numFmtId="40" fontId="115" fillId="45" borderId="0">
      <alignment horizontal="right"/>
    </xf>
    <xf numFmtId="0" fontId="116" fillId="46" borderId="0">
      <alignment horizontal="center"/>
    </xf>
    <xf numFmtId="0" fontId="117" fillId="47" borderId="0"/>
    <xf numFmtId="0" fontId="118" fillId="45" borderId="0" applyBorder="0">
      <alignment horizontal="centerContinuous"/>
    </xf>
    <xf numFmtId="0" fontId="119" fillId="47" borderId="0" applyBorder="0">
      <alignment horizontal="centerContinuous"/>
    </xf>
    <xf numFmtId="0" fontId="101" fillId="0" borderId="0" applyNumberFormat="0" applyFill="0" applyBorder="0" applyAlignment="0" applyProtection="0"/>
    <xf numFmtId="0" fontId="64" fillId="0" borderId="0">
      <alignment vertical="center"/>
    </xf>
    <xf numFmtId="0" fontId="49" fillId="0" borderId="0" applyFont="0" applyFill="0" applyBorder="0" applyAlignment="0" applyProtection="0"/>
    <xf numFmtId="0" fontId="120" fillId="0" borderId="0"/>
    <xf numFmtId="1" fontId="121" fillId="0" borderId="0" applyProtection="0">
      <alignment horizontal="right" vertical="center"/>
    </xf>
    <xf numFmtId="214" fontId="45" fillId="0" borderId="0" applyFont="0" applyFill="0" applyBorder="0" applyAlignment="0" applyProtection="0"/>
    <xf numFmtId="215" fontId="45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0" borderId="0" applyFill="0" applyBorder="0" applyProtection="0">
      <alignment vertical="center"/>
    </xf>
    <xf numFmtId="0" fontId="42" fillId="0" borderId="0" applyFill="0" applyBorder="0" applyProtection="0">
      <alignment vertical="center"/>
    </xf>
    <xf numFmtId="188" fontId="68" fillId="0" borderId="0" applyFill="0" applyBorder="0" applyAlignment="0" applyProtection="0"/>
    <xf numFmtId="0" fontId="120" fillId="0" borderId="0"/>
    <xf numFmtId="0" fontId="122" fillId="0" borderId="0" applyNumberFormat="0" applyFill="0" applyBorder="0" applyAlignment="0" applyProtection="0">
      <alignment horizontal="left"/>
      <protection locked="0"/>
    </xf>
    <xf numFmtId="0" fontId="65" fillId="0" borderId="49">
      <alignment horizontal="centerContinuous"/>
    </xf>
    <xf numFmtId="0" fontId="65" fillId="0" borderId="49">
      <alignment horizontal="centerContinuous"/>
    </xf>
    <xf numFmtId="0" fontId="124" fillId="0" borderId="5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4" fontId="83" fillId="49" borderId="0" applyNumberFormat="0" applyProtection="0">
      <alignment horizontal="left" vertical="center" indent="1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83" fillId="59" borderId="52" applyNumberFormat="0" applyProtection="0">
      <alignment horizontal="left" vertical="center" indent="1"/>
    </xf>
    <xf numFmtId="4" fontId="115" fillId="60" borderId="0" applyNumberFormat="0" applyProtection="0">
      <alignment horizontal="left" vertical="center" indent="1"/>
    </xf>
    <xf numFmtId="4" fontId="126" fillId="34" borderId="0" applyNumberFormat="0" applyProtection="0">
      <alignment horizontal="left" vertical="center" indent="1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27" fillId="60" borderId="0" applyNumberFormat="0" applyProtection="0">
      <alignment horizontal="left" vertical="center" indent="1"/>
    </xf>
    <xf numFmtId="4" fontId="127" fillId="49" borderId="0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69" fillId="0" borderId="53" applyNumberFormat="0" applyProtection="0">
      <alignment horizontal="left" vertical="center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0" borderId="0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0" borderId="0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4" fontId="129" fillId="64" borderId="0" applyNumberFormat="0" applyProtection="0">
      <alignment horizontal="left" vertical="center" indent="1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0" fontId="92" fillId="0" borderId="29"/>
    <xf numFmtId="0" fontId="86" fillId="0" borderId="0" applyFill="0" applyBorder="0" applyAlignment="0" applyProtection="0"/>
    <xf numFmtId="0" fontId="39" fillId="0" borderId="0" applyNumberFormat="0" applyFill="0" applyBorder="0" applyAlignment="0" applyProtection="0">
      <alignment horizontal="center"/>
    </xf>
    <xf numFmtId="0" fontId="66" fillId="0" borderId="49"/>
    <xf numFmtId="0" fontId="131" fillId="0" borderId="0"/>
    <xf numFmtId="0" fontId="132" fillId="0" borderId="0"/>
    <xf numFmtId="0" fontId="18" fillId="0" borderId="2">
      <alignment horizontal="center"/>
    </xf>
    <xf numFmtId="0" fontId="18" fillId="0" borderId="2">
      <alignment horizontal="center"/>
    </xf>
    <xf numFmtId="0" fontId="133" fillId="0" borderId="0" applyBorder="0" applyProtection="0">
      <alignment vertical="center"/>
    </xf>
    <xf numFmtId="0" fontId="133" fillId="0" borderId="2" applyBorder="0" applyProtection="0">
      <alignment horizontal="right" vertical="center"/>
    </xf>
    <xf numFmtId="0" fontId="134" fillId="65" borderId="0" applyBorder="0" applyProtection="0">
      <alignment horizontal="centerContinuous" vertical="center"/>
    </xf>
    <xf numFmtId="0" fontId="134" fillId="66" borderId="2" applyBorder="0" applyProtection="0">
      <alignment horizontal="centerContinuous" vertical="center"/>
    </xf>
    <xf numFmtId="0" fontId="135" fillId="0" borderId="0"/>
    <xf numFmtId="0" fontId="114" fillId="0" borderId="0"/>
    <xf numFmtId="0" fontId="136" fillId="0" borderId="0" applyFill="0" applyBorder="0" applyProtection="0">
      <alignment horizontal="left"/>
    </xf>
    <xf numFmtId="0" fontId="97" fillId="0" borderId="12" applyFill="0" applyBorder="0" applyProtection="0">
      <alignment horizontal="left" vertical="top"/>
    </xf>
    <xf numFmtId="0" fontId="137" fillId="0" borderId="0">
      <alignment horizontal="centerContinuous"/>
    </xf>
    <xf numFmtId="0" fontId="138" fillId="0" borderId="0"/>
    <xf numFmtId="0" fontId="139" fillId="0" borderId="0"/>
    <xf numFmtId="0" fontId="14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41" fillId="0" borderId="0"/>
    <xf numFmtId="0" fontId="141" fillId="0" borderId="0"/>
    <xf numFmtId="0" fontId="130" fillId="0" borderId="0" applyNumberFormat="0" applyFill="0" applyBorder="0" applyAlignment="0" applyProtection="0"/>
    <xf numFmtId="0" fontId="91" fillId="0" borderId="54" applyNumberFormat="0" applyFont="0" applyFill="0" applyAlignment="0" applyProtection="0"/>
    <xf numFmtId="0" fontId="91" fillId="0" borderId="54" applyNumberFormat="0" applyFont="0" applyFill="0" applyAlignment="0" applyProtection="0"/>
    <xf numFmtId="0" fontId="142" fillId="0" borderId="0">
      <alignment horizontal="fill"/>
    </xf>
    <xf numFmtId="0" fontId="13" fillId="0" borderId="0"/>
    <xf numFmtId="216" fontId="45" fillId="0" borderId="0" applyFont="0" applyFill="0" applyBorder="0" applyAlignment="0" applyProtection="0"/>
    <xf numFmtId="217" fontId="45" fillId="0" borderId="0" applyFont="0" applyFill="0" applyBorder="0" applyAlignment="0" applyProtection="0"/>
    <xf numFmtId="0" fontId="13" fillId="0" borderId="0"/>
    <xf numFmtId="0" fontId="51" fillId="58" borderId="0" applyNumberFormat="0" applyBorder="0" applyAlignment="0" applyProtection="0"/>
    <xf numFmtId="0" fontId="143" fillId="0" borderId="2" applyBorder="0" applyProtection="0">
      <alignment horizontal="right"/>
    </xf>
    <xf numFmtId="218" fontId="86" fillId="0" borderId="0" applyFont="0" applyFill="0" applyBorder="0" applyAlignment="0" applyProtection="0"/>
    <xf numFmtId="219" fontId="51" fillId="0" borderId="0" applyFont="0" applyFill="0" applyBorder="0" applyAlignment="0" applyProtection="0"/>
    <xf numFmtId="3" fontId="144" fillId="0" borderId="0">
      <alignment horizontal="center" vertical="center" textRotation="90" wrapText="1"/>
    </xf>
    <xf numFmtId="14" fontId="145" fillId="0" borderId="0"/>
    <xf numFmtId="173" fontId="48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17" fillId="0" borderId="0" applyFont="0" applyFill="0" applyBorder="0" applyAlignment="0" applyProtection="0"/>
    <xf numFmtId="172" fontId="46" fillId="0" borderId="0"/>
    <xf numFmtId="0" fontId="146" fillId="43" borderId="0" applyFill="0"/>
    <xf numFmtId="49" fontId="36" fillId="0" borderId="0" applyBorder="0">
      <alignment vertical="top"/>
    </xf>
    <xf numFmtId="49" fontId="36" fillId="0" borderId="0" applyBorder="0">
      <alignment vertical="top"/>
    </xf>
    <xf numFmtId="0" fontId="16" fillId="0" borderId="0"/>
    <xf numFmtId="0" fontId="153" fillId="0" borderId="0"/>
    <xf numFmtId="0" fontId="151" fillId="0" borderId="0"/>
    <xf numFmtId="0" fontId="34" fillId="0" borderId="0"/>
    <xf numFmtId="0" fontId="45" fillId="0" borderId="0"/>
    <xf numFmtId="0" fontId="34" fillId="0" borderId="0"/>
    <xf numFmtId="0" fontId="45" fillId="0" borderId="0"/>
    <xf numFmtId="0" fontId="1" fillId="0" borderId="0"/>
    <xf numFmtId="0" fontId="45" fillId="0" borderId="0"/>
    <xf numFmtId="0" fontId="1" fillId="0" borderId="0"/>
    <xf numFmtId="0" fontId="45" fillId="0" borderId="0"/>
    <xf numFmtId="0" fontId="151" fillId="0" borderId="0"/>
    <xf numFmtId="0" fontId="16" fillId="0" borderId="0"/>
    <xf numFmtId="0" fontId="16" fillId="0" borderId="0"/>
    <xf numFmtId="0" fontId="34" fillId="0" borderId="0"/>
    <xf numFmtId="0" fontId="35" fillId="7" borderId="41" applyNumberFormat="0" applyFont="0" applyAlignment="0" applyProtection="0"/>
    <xf numFmtId="0" fontId="35" fillId="7" borderId="41" applyNumberFormat="0" applyFont="0" applyAlignment="0" applyProtection="0"/>
    <xf numFmtId="0" fontId="35" fillId="7" borderId="41" applyNumberFormat="0" applyFont="0" applyAlignment="0" applyProtection="0"/>
    <xf numFmtId="0" fontId="35" fillId="7" borderId="41" applyNumberFormat="0" applyFont="0" applyAlignment="0" applyProtection="0"/>
    <xf numFmtId="9" fontId="48" fillId="0" borderId="0" applyFont="0" applyFill="0" applyBorder="0" applyAlignment="0" applyProtection="0"/>
    <xf numFmtId="0" fontId="49" fillId="0" borderId="0" applyFont="0" applyFill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17" fillId="0" borderId="0"/>
    <xf numFmtId="49" fontId="147" fillId="0" borderId="0"/>
    <xf numFmtId="49" fontId="148" fillId="0" borderId="0">
      <alignment vertical="top"/>
    </xf>
    <xf numFmtId="220" fontId="149" fillId="0" borderId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84" fontId="71" fillId="0" borderId="0">
      <protection locked="0"/>
    </xf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0" fontId="34" fillId="7" borderId="4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34" applyNumberFormat="0" applyFill="0" applyAlignment="0" applyProtection="0"/>
    <xf numFmtId="0" fontId="21" fillId="0" borderId="35" applyNumberFormat="0" applyFill="0" applyAlignment="0" applyProtection="0"/>
    <xf numFmtId="0" fontId="22" fillId="0" borderId="36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38" applyNumberFormat="0" applyAlignment="0" applyProtection="0"/>
    <xf numFmtId="0" fontId="27" fillId="5" borderId="37" applyNumberFormat="0" applyAlignment="0" applyProtection="0"/>
    <xf numFmtId="0" fontId="28" fillId="0" borderId="39" applyNumberFormat="0" applyFill="0" applyAlignment="0" applyProtection="0"/>
    <xf numFmtId="0" fontId="29" fillId="6" borderId="4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2" applyNumberFormat="0" applyFill="0" applyAlignment="0" applyProtection="0"/>
    <xf numFmtId="0" fontId="33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</cellStyleXfs>
  <cellXfs count="3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4"/>
    </xf>
    <xf numFmtId="0" fontId="6" fillId="0" borderId="1" xfId="0" applyFont="1" applyBorder="1" applyAlignment="1">
      <alignment horizontal="left" vertical="center" wrapText="1" indent="6"/>
    </xf>
    <xf numFmtId="0" fontId="6" fillId="0" borderId="1" xfId="0" applyFont="1" applyBorder="1" applyAlignment="1">
      <alignment horizontal="left" vertical="center" wrapText="1" indent="8"/>
    </xf>
    <xf numFmtId="49" fontId="6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1" xfId="0" quotePrefix="1" applyFont="1" applyBorder="1" applyAlignment="1">
      <alignment horizontal="left" vertical="center" wrapText="1"/>
    </xf>
    <xf numFmtId="49" fontId="5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8" fontId="6" fillId="0" borderId="0" xfId="0" applyNumberFormat="1" applyFont="1"/>
    <xf numFmtId="0" fontId="18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6" fillId="0" borderId="0" xfId="0" applyNumberFormat="1" applyFont="1"/>
    <xf numFmtId="170" fontId="5" fillId="0" borderId="1" xfId="0" applyNumberFormat="1" applyFont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70" fontId="6" fillId="0" borderId="0" xfId="0" applyNumberFormat="1" applyFont="1"/>
    <xf numFmtId="0" fontId="6" fillId="0" borderId="0" xfId="0" applyFont="1" applyAlignment="1"/>
    <xf numFmtId="0" fontId="8" fillId="0" borderId="0" xfId="0" applyFont="1" applyBorder="1" applyAlignment="1"/>
    <xf numFmtId="0" fontId="4" fillId="0" borderId="0" xfId="0" applyFont="1" applyAlignment="1">
      <alignment horizontal="center"/>
    </xf>
    <xf numFmtId="43" fontId="5" fillId="0" borderId="1" xfId="3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8" fillId="0" borderId="0" xfId="0" applyFont="1" applyAlignment="1"/>
    <xf numFmtId="170" fontId="5" fillId="0" borderId="0" xfId="0" applyNumberFormat="1" applyFont="1"/>
    <xf numFmtId="4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71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vertical="center" wrapText="1"/>
    </xf>
    <xf numFmtId="17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167" fontId="4" fillId="67" borderId="1" xfId="2289" applyNumberFormat="1" applyFont="1" applyFill="1" applyBorder="1" applyAlignment="1">
      <alignment horizontal="center" vertical="center"/>
    </xf>
    <xf numFmtId="167" fontId="4" fillId="0" borderId="1" xfId="2289" applyNumberFormat="1" applyFont="1" applyFill="1" applyBorder="1" applyAlignment="1">
      <alignment horizontal="center" vertical="center"/>
    </xf>
    <xf numFmtId="0" fontId="6" fillId="0" borderId="1" xfId="0" applyFont="1" applyBorder="1"/>
    <xf numFmtId="169" fontId="6" fillId="0" borderId="1" xfId="0" applyNumberFormat="1" applyFont="1" applyBorder="1"/>
    <xf numFmtId="0" fontId="3" fillId="0" borderId="1" xfId="0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43" fontId="6" fillId="0" borderId="1" xfId="0" applyNumberFormat="1" applyFont="1" applyBorder="1" applyAlignment="1">
      <alignment horizontal="right"/>
    </xf>
    <xf numFmtId="49" fontId="93" fillId="0" borderId="0" xfId="2280" applyNumberFormat="1" applyFont="1" applyFill="1" applyAlignment="1">
      <alignment horizontal="center" vertical="center"/>
    </xf>
    <xf numFmtId="0" fontId="2" fillId="0" borderId="0" xfId="2280" applyFont="1" applyFill="1" applyAlignment="1">
      <alignment wrapText="1"/>
    </xf>
    <xf numFmtId="0" fontId="93" fillId="0" borderId="0" xfId="2280" applyFont="1" applyFill="1" applyAlignment="1">
      <alignment horizontal="center" vertical="center" wrapText="1"/>
    </xf>
    <xf numFmtId="0" fontId="2" fillId="0" borderId="0" xfId="2280" applyFont="1" applyFill="1" applyAlignment="1">
      <alignment horizontal="center" vertical="center" wrapText="1"/>
    </xf>
    <xf numFmtId="0" fontId="2" fillId="0" borderId="0" xfId="2280" applyFont="1" applyFill="1"/>
    <xf numFmtId="49" fontId="3" fillId="0" borderId="0" xfId="2274" applyFont="1" applyFill="1" applyAlignment="1">
      <alignment horizontal="right" vertical="center"/>
    </xf>
    <xf numFmtId="0" fontId="3" fillId="0" borderId="0" xfId="2280" applyFont="1" applyFill="1" applyAlignment="1">
      <alignment horizontal="right"/>
    </xf>
    <xf numFmtId="0" fontId="2" fillId="0" borderId="0" xfId="2280" applyFont="1" applyFill="1" applyAlignment="1">
      <alignment horizontal="center" vertical="center"/>
    </xf>
    <xf numFmtId="0" fontId="159" fillId="0" borderId="1" xfId="2280" applyFont="1" applyFill="1" applyBorder="1" applyAlignment="1">
      <alignment horizontal="center" vertical="center" wrapText="1"/>
    </xf>
    <xf numFmtId="0" fontId="159" fillId="0" borderId="4" xfId="2280" applyFont="1" applyFill="1" applyBorder="1" applyAlignment="1">
      <alignment horizontal="center" vertical="center" wrapText="1"/>
    </xf>
    <xf numFmtId="49" fontId="160" fillId="0" borderId="6" xfId="2280" applyNumberFormat="1" applyFont="1" applyFill="1" applyBorder="1" applyAlignment="1">
      <alignment horizontal="center" vertical="center"/>
    </xf>
    <xf numFmtId="0" fontId="160" fillId="0" borderId="6" xfId="2280" applyFont="1" applyFill="1" applyBorder="1" applyAlignment="1">
      <alignment horizontal="center" vertical="center" wrapText="1"/>
    </xf>
    <xf numFmtId="0" fontId="160" fillId="0" borderId="25" xfId="2280" applyFont="1" applyFill="1" applyBorder="1" applyAlignment="1">
      <alignment horizontal="center" vertical="center" wrapText="1"/>
    </xf>
    <xf numFmtId="0" fontId="160" fillId="0" borderId="24" xfId="2280" applyFont="1" applyFill="1" applyBorder="1" applyAlignment="1">
      <alignment horizontal="center" vertical="center" wrapText="1"/>
    </xf>
    <xf numFmtId="49" fontId="93" fillId="0" borderId="55" xfId="2274" applyNumberFormat="1" applyFont="1" applyFill="1" applyBorder="1" applyAlignment="1">
      <alignment horizontal="center" vertical="center"/>
    </xf>
    <xf numFmtId="49" fontId="2" fillId="0" borderId="31" xfId="2274" applyFont="1" applyFill="1" applyBorder="1" applyAlignment="1">
      <alignment vertical="center" wrapText="1"/>
    </xf>
    <xf numFmtId="0" fontId="93" fillId="0" borderId="30" xfId="2280" applyFont="1" applyFill="1" applyBorder="1" applyAlignment="1">
      <alignment horizontal="center" vertical="center"/>
    </xf>
    <xf numFmtId="167" fontId="93" fillId="0" borderId="55" xfId="0" applyNumberFormat="1" applyFont="1" applyFill="1" applyBorder="1" applyAlignment="1">
      <alignment horizontal="center" vertical="center"/>
    </xf>
    <xf numFmtId="2" fontId="93" fillId="0" borderId="31" xfId="0" applyNumberFormat="1" applyFont="1" applyFill="1" applyBorder="1" applyAlignment="1">
      <alignment horizontal="center" vertical="center"/>
    </xf>
    <xf numFmtId="167" fontId="93" fillId="0" borderId="31" xfId="2274" applyNumberFormat="1" applyFont="1" applyFill="1" applyBorder="1" applyAlignment="1">
      <alignment horizontal="center" vertical="center"/>
    </xf>
    <xf numFmtId="1" fontId="93" fillId="0" borderId="31" xfId="2308" applyNumberFormat="1" applyFont="1" applyFill="1" applyBorder="1" applyAlignment="1">
      <alignment horizontal="center" vertical="center"/>
    </xf>
    <xf numFmtId="49" fontId="93" fillId="0" borderId="30" xfId="2274" applyFont="1" applyFill="1" applyBorder="1" applyAlignment="1">
      <alignment horizontal="center" vertical="center"/>
    </xf>
    <xf numFmtId="49" fontId="93" fillId="0" borderId="56" xfId="2274" applyNumberFormat="1" applyFont="1" applyFill="1" applyBorder="1" applyAlignment="1">
      <alignment horizontal="center" vertical="center"/>
    </xf>
    <xf numFmtId="0" fontId="93" fillId="0" borderId="32" xfId="2280" applyFont="1" applyFill="1" applyBorder="1" applyAlignment="1">
      <alignment horizontal="center" vertical="center"/>
    </xf>
    <xf numFmtId="0" fontId="93" fillId="0" borderId="56" xfId="0" applyFont="1" applyFill="1" applyBorder="1" applyAlignment="1">
      <alignment horizontal="center" vertical="center"/>
    </xf>
    <xf numFmtId="0" fontId="93" fillId="0" borderId="1" xfId="0" applyFont="1" applyFill="1" applyBorder="1" applyAlignment="1">
      <alignment horizontal="center" vertical="center"/>
    </xf>
    <xf numFmtId="49" fontId="93" fillId="0" borderId="1" xfId="2274" applyFont="1" applyFill="1" applyBorder="1" applyAlignment="1">
      <alignment horizontal="center" vertical="center"/>
    </xf>
    <xf numFmtId="164" fontId="93" fillId="0" borderId="1" xfId="2308" applyNumberFormat="1" applyFont="1" applyFill="1" applyBorder="1" applyAlignment="1">
      <alignment horizontal="center" vertical="center"/>
    </xf>
    <xf numFmtId="49" fontId="93" fillId="0" borderId="32" xfId="2274" applyFont="1" applyFill="1" applyBorder="1" applyAlignment="1">
      <alignment horizontal="center" vertical="center"/>
    </xf>
    <xf numFmtId="0" fontId="2" fillId="0" borderId="1" xfId="2280" applyFont="1" applyFill="1" applyBorder="1" applyAlignment="1">
      <alignment horizontal="left" vertical="center" wrapText="1" indent="1"/>
    </xf>
    <xf numFmtId="167" fontId="93" fillId="0" borderId="1" xfId="6" applyNumberFormat="1" applyFont="1" applyFill="1" applyBorder="1" applyAlignment="1">
      <alignment horizontal="center" vertical="center"/>
    </xf>
    <xf numFmtId="167" fontId="93" fillId="0" borderId="56" xfId="0" applyNumberFormat="1" applyFont="1" applyFill="1" applyBorder="1" applyAlignment="1">
      <alignment horizontal="center" vertical="center"/>
    </xf>
    <xf numFmtId="2" fontId="93" fillId="0" borderId="1" xfId="0" applyNumberFormat="1" applyFont="1" applyFill="1" applyBorder="1" applyAlignment="1">
      <alignment horizontal="center" vertical="center"/>
    </xf>
    <xf numFmtId="167" fontId="93" fillId="0" borderId="1" xfId="2274" applyNumberFormat="1" applyFont="1" applyFill="1" applyBorder="1" applyAlignment="1">
      <alignment horizontal="center" vertical="center"/>
    </xf>
    <xf numFmtId="167" fontId="93" fillId="0" borderId="1" xfId="0" applyNumberFormat="1" applyFont="1" applyFill="1" applyBorder="1" applyAlignment="1">
      <alignment horizontal="center" vertical="center"/>
    </xf>
    <xf numFmtId="0" fontId="93" fillId="0" borderId="57" xfId="0" applyFont="1" applyFill="1" applyBorder="1" applyAlignment="1">
      <alignment horizontal="center" vertical="center"/>
    </xf>
    <xf numFmtId="167" fontId="93" fillId="0" borderId="24" xfId="0" applyNumberFormat="1" applyFont="1" applyFill="1" applyBorder="1" applyAlignment="1">
      <alignment horizontal="center" vertical="center"/>
    </xf>
    <xf numFmtId="49" fontId="93" fillId="0" borderId="24" xfId="2274" applyFont="1" applyFill="1" applyBorder="1" applyAlignment="1">
      <alignment horizontal="center" vertical="center"/>
    </xf>
    <xf numFmtId="164" fontId="93" fillId="0" borderId="24" xfId="2308" applyNumberFormat="1" applyFont="1" applyFill="1" applyBorder="1" applyAlignment="1">
      <alignment horizontal="center" vertical="center"/>
    </xf>
    <xf numFmtId="49" fontId="93" fillId="0" borderId="25" xfId="2274" applyFont="1" applyFill="1" applyBorder="1" applyAlignment="1">
      <alignment horizontal="center" vertical="center"/>
    </xf>
    <xf numFmtId="0" fontId="93" fillId="0" borderId="3" xfId="2280" applyFont="1" applyFill="1" applyBorder="1" applyAlignment="1">
      <alignment horizontal="center" vertical="center"/>
    </xf>
    <xf numFmtId="167" fontId="8" fillId="0" borderId="55" xfId="0" applyNumberFormat="1" applyFont="1" applyFill="1" applyBorder="1" applyAlignment="1">
      <alignment horizontal="center" vertical="center"/>
    </xf>
    <xf numFmtId="0" fontId="2" fillId="0" borderId="1" xfId="2280" applyFont="1" applyFill="1" applyBorder="1" applyAlignment="1">
      <alignment horizontal="left" vertical="center" wrapText="1" indent="3"/>
    </xf>
    <xf numFmtId="167" fontId="8" fillId="0" borderId="56" xfId="0" applyNumberFormat="1" applyFont="1" applyFill="1" applyBorder="1" applyAlignment="1">
      <alignment horizontal="center" vertical="center"/>
    </xf>
    <xf numFmtId="49" fontId="2" fillId="0" borderId="1" xfId="2274" applyFont="1" applyFill="1" applyBorder="1" applyAlignment="1">
      <alignment horizontal="left" vertical="center" wrapText="1" indent="1"/>
    </xf>
    <xf numFmtId="167" fontId="8" fillId="0" borderId="1" xfId="0" applyNumberFormat="1" applyFont="1" applyFill="1" applyBorder="1" applyAlignment="1">
      <alignment horizontal="center" vertical="center"/>
    </xf>
    <xf numFmtId="0" fontId="2" fillId="0" borderId="1" xfId="2280" applyFont="1" applyFill="1" applyBorder="1" applyAlignment="1">
      <alignment horizontal="left" vertical="center" wrapText="1" indent="5"/>
    </xf>
    <xf numFmtId="49" fontId="2" fillId="0" borderId="1" xfId="2274" applyFont="1" applyFill="1" applyBorder="1" applyAlignment="1">
      <alignment horizontal="left" vertical="center" wrapText="1" indent="7"/>
    </xf>
    <xf numFmtId="49" fontId="93" fillId="0" borderId="58" xfId="2274" applyNumberFormat="1" applyFont="1" applyFill="1" applyBorder="1" applyAlignment="1">
      <alignment horizontal="center" vertical="center"/>
    </xf>
    <xf numFmtId="0" fontId="93" fillId="0" borderId="9" xfId="2280" applyFont="1" applyFill="1" applyBorder="1" applyAlignment="1">
      <alignment horizontal="center" vertical="center"/>
    </xf>
    <xf numFmtId="167" fontId="8" fillId="0" borderId="22" xfId="0" applyNumberFormat="1" applyFont="1" applyFill="1" applyBorder="1" applyAlignment="1">
      <alignment horizontal="center" vertical="center"/>
    </xf>
    <xf numFmtId="167" fontId="8" fillId="0" borderId="24" xfId="0" applyNumberFormat="1" applyFont="1" applyFill="1" applyBorder="1" applyAlignment="1">
      <alignment horizontal="center" vertical="center"/>
    </xf>
    <xf numFmtId="49" fontId="2" fillId="0" borderId="31" xfId="2274" applyFont="1" applyFill="1" applyBorder="1" applyAlignment="1">
      <alignment horizontal="left" vertical="center" wrapText="1" indent="1"/>
    </xf>
    <xf numFmtId="0" fontId="93" fillId="0" borderId="55" xfId="0" applyFont="1" applyFill="1" applyBorder="1" applyAlignment="1">
      <alignment horizontal="center" vertical="center"/>
    </xf>
    <xf numFmtId="0" fontId="93" fillId="0" borderId="31" xfId="0" applyFont="1" applyFill="1" applyBorder="1" applyAlignment="1">
      <alignment horizontal="center" vertical="center"/>
    </xf>
    <xf numFmtId="49" fontId="93" fillId="0" borderId="31" xfId="2274" applyFont="1" applyFill="1" applyBorder="1" applyAlignment="1">
      <alignment horizontal="center" vertical="center"/>
    </xf>
    <xf numFmtId="49" fontId="93" fillId="0" borderId="57" xfId="2274" applyNumberFormat="1" applyFont="1" applyFill="1" applyBorder="1" applyAlignment="1">
      <alignment horizontal="center" vertical="center"/>
    </xf>
    <xf numFmtId="0" fontId="93" fillId="0" borderId="25" xfId="2280" applyFont="1" applyFill="1" applyBorder="1" applyAlignment="1">
      <alignment horizontal="center" vertical="center"/>
    </xf>
    <xf numFmtId="0" fontId="93" fillId="0" borderId="24" xfId="0" applyFont="1" applyFill="1" applyBorder="1" applyAlignment="1">
      <alignment horizontal="center" vertical="center"/>
    </xf>
    <xf numFmtId="49" fontId="93" fillId="0" borderId="59" xfId="2274" applyNumberFormat="1" applyFont="1" applyFill="1" applyBorder="1" applyAlignment="1">
      <alignment horizontal="center" vertical="center"/>
    </xf>
    <xf numFmtId="49" fontId="2" fillId="0" borderId="8" xfId="2274" applyFont="1" applyFill="1" applyBorder="1" applyAlignment="1">
      <alignment vertical="center" wrapText="1"/>
    </xf>
    <xf numFmtId="0" fontId="93" fillId="0" borderId="21" xfId="2280" applyFont="1" applyFill="1" applyBorder="1" applyAlignment="1">
      <alignment horizontal="center" vertical="center"/>
    </xf>
    <xf numFmtId="167" fontId="8" fillId="0" borderId="8" xfId="0" applyNumberFormat="1" applyFont="1" applyFill="1" applyBorder="1" applyAlignment="1">
      <alignment horizontal="center" vertical="center"/>
    </xf>
    <xf numFmtId="49" fontId="93" fillId="0" borderId="21" xfId="2274" applyFont="1" applyFill="1" applyBorder="1" applyAlignment="1">
      <alignment horizontal="center" vertical="center"/>
    </xf>
    <xf numFmtId="1" fontId="93" fillId="0" borderId="1" xfId="0" applyNumberFormat="1" applyFont="1" applyFill="1" applyBorder="1" applyAlignment="1">
      <alignment horizontal="center" vertical="center"/>
    </xf>
    <xf numFmtId="49" fontId="2" fillId="0" borderId="1" xfId="2274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3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93" fillId="0" borderId="6" xfId="2274" applyFont="1" applyFill="1" applyBorder="1" applyAlignment="1">
      <alignment horizontal="center" vertical="center"/>
    </xf>
    <xf numFmtId="49" fontId="93" fillId="0" borderId="33" xfId="2274" applyFont="1" applyFill="1" applyBorder="1" applyAlignment="1">
      <alignment horizontal="center" vertical="center"/>
    </xf>
    <xf numFmtId="49" fontId="2" fillId="0" borderId="24" xfId="2274" applyFont="1" applyFill="1" applyBorder="1" applyAlignment="1">
      <alignment horizontal="left" vertical="center" wrapText="1" indent="1"/>
    </xf>
    <xf numFmtId="167" fontId="93" fillId="0" borderId="55" xfId="2274" applyNumberFormat="1" applyFont="1" applyFill="1" applyBorder="1" applyAlignment="1">
      <alignment horizontal="center" vertical="center"/>
    </xf>
    <xf numFmtId="49" fontId="93" fillId="0" borderId="59" xfId="2274" applyFont="1" applyFill="1" applyBorder="1" applyAlignment="1">
      <alignment horizontal="center" vertical="center"/>
    </xf>
    <xf numFmtId="1" fontId="93" fillId="0" borderId="8" xfId="2274" applyNumberFormat="1" applyFont="1" applyFill="1" applyBorder="1" applyAlignment="1">
      <alignment horizontal="center" vertical="center"/>
    </xf>
    <xf numFmtId="167" fontId="93" fillId="0" borderId="59" xfId="2274" applyNumberFormat="1" applyFont="1" applyFill="1" applyBorder="1" applyAlignment="1">
      <alignment horizontal="center" vertical="center"/>
    </xf>
    <xf numFmtId="167" fontId="93" fillId="0" borderId="8" xfId="2274" applyNumberFormat="1" applyFont="1" applyFill="1" applyBorder="1" applyAlignment="1">
      <alignment horizontal="center" vertical="center"/>
    </xf>
    <xf numFmtId="49" fontId="93" fillId="0" borderId="8" xfId="2274" applyFont="1" applyFill="1" applyBorder="1" applyAlignment="1">
      <alignment horizontal="center" vertical="center"/>
    </xf>
    <xf numFmtId="49" fontId="93" fillId="0" borderId="60" xfId="2274" applyFont="1" applyFill="1" applyBorder="1" applyAlignment="1">
      <alignment horizontal="center" vertical="center"/>
    </xf>
    <xf numFmtId="1" fontId="93" fillId="0" borderId="7" xfId="2274" applyNumberFormat="1" applyFont="1" applyFill="1" applyBorder="1" applyAlignment="1">
      <alignment horizontal="center" vertical="center"/>
    </xf>
    <xf numFmtId="49" fontId="93" fillId="0" borderId="55" xfId="2274" applyFont="1" applyFill="1" applyBorder="1" applyAlignment="1">
      <alignment horizontal="center" vertical="center"/>
    </xf>
    <xf numFmtId="1" fontId="93" fillId="0" borderId="31" xfId="2274" applyNumberFormat="1" applyFont="1" applyFill="1" applyBorder="1" applyAlignment="1">
      <alignment horizontal="center" vertical="center"/>
    </xf>
    <xf numFmtId="1" fontId="93" fillId="0" borderId="59" xfId="2274" applyNumberFormat="1" applyFont="1" applyFill="1" applyBorder="1" applyAlignment="1">
      <alignment horizontal="center" vertical="center"/>
    </xf>
    <xf numFmtId="49" fontId="93" fillId="0" borderId="61" xfId="2274" applyFont="1" applyFill="1" applyBorder="1" applyAlignment="1">
      <alignment horizontal="center" vertical="center"/>
    </xf>
    <xf numFmtId="1" fontId="93" fillId="0" borderId="62" xfId="2274" applyNumberFormat="1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68" fontId="8" fillId="0" borderId="56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21" fontId="8" fillId="0" borderId="56" xfId="0" applyNumberFormat="1" applyFont="1" applyFill="1" applyBorder="1" applyAlignment="1">
      <alignment horizontal="center" vertical="center"/>
    </xf>
    <xf numFmtId="221" fontId="8" fillId="0" borderId="4" xfId="0" applyNumberFormat="1" applyFont="1" applyFill="1" applyBorder="1" applyAlignment="1">
      <alignment horizontal="center" vertical="center"/>
    </xf>
    <xf numFmtId="49" fontId="2" fillId="0" borderId="32" xfId="2274" applyFont="1" applyFill="1" applyBorder="1" applyAlignment="1">
      <alignment horizontal="center" vertical="center"/>
    </xf>
    <xf numFmtId="49" fontId="2" fillId="0" borderId="24" xfId="2274" applyFont="1" applyFill="1" applyBorder="1" applyAlignment="1">
      <alignment vertical="center" wrapText="1"/>
    </xf>
    <xf numFmtId="164" fontId="93" fillId="0" borderId="25" xfId="2308" applyNumberFormat="1" applyFont="1" applyFill="1" applyBorder="1" applyAlignment="1">
      <alignment horizontal="center" vertical="center"/>
    </xf>
    <xf numFmtId="49" fontId="160" fillId="0" borderId="57" xfId="2280" applyNumberFormat="1" applyFont="1" applyFill="1" applyBorder="1" applyAlignment="1">
      <alignment horizontal="center" vertical="center"/>
    </xf>
    <xf numFmtId="0" fontId="160" fillId="0" borderId="23" xfId="2280" applyFont="1" applyFill="1" applyBorder="1" applyAlignment="1">
      <alignment horizontal="center" vertical="center" wrapText="1"/>
    </xf>
    <xf numFmtId="0" fontId="160" fillId="0" borderId="24" xfId="2280" applyFont="1" applyFill="1" applyBorder="1" applyAlignment="1">
      <alignment horizontal="center" vertical="center"/>
    </xf>
    <xf numFmtId="0" fontId="162" fillId="0" borderId="25" xfId="2280" applyFont="1" applyFill="1" applyBorder="1" applyAlignment="1">
      <alignment horizontal="center" vertical="center"/>
    </xf>
    <xf numFmtId="166" fontId="2" fillId="0" borderId="8" xfId="2280" applyNumberFormat="1" applyFont="1" applyFill="1" applyBorder="1" applyAlignment="1">
      <alignment horizontal="left" vertical="center" wrapText="1"/>
    </xf>
    <xf numFmtId="0" fontId="3" fillId="0" borderId="1" xfId="2274" applyNumberFormat="1" applyFont="1" applyFill="1" applyBorder="1" applyAlignment="1">
      <alignment horizontal="center" vertical="center" wrapText="1"/>
    </xf>
    <xf numFmtId="164" fontId="3" fillId="0" borderId="1" xfId="2280" applyNumberFormat="1" applyFont="1" applyFill="1" applyBorder="1" applyAlignment="1">
      <alignment horizontal="center" vertical="center" wrapText="1"/>
    </xf>
    <xf numFmtId="164" fontId="3" fillId="0" borderId="21" xfId="2280" applyNumberFormat="1" applyFont="1" applyFill="1" applyBorder="1" applyAlignment="1">
      <alignment horizontal="center" vertical="center" wrapText="1"/>
    </xf>
    <xf numFmtId="49" fontId="2" fillId="0" borderId="1" xfId="2274" applyFont="1" applyFill="1" applyBorder="1" applyAlignment="1">
      <alignment vertical="center"/>
    </xf>
    <xf numFmtId="166" fontId="2" fillId="0" borderId="1" xfId="2280" applyNumberFormat="1" applyFont="1" applyFill="1" applyBorder="1" applyAlignment="1">
      <alignment horizontal="left" vertical="center" wrapText="1"/>
    </xf>
    <xf numFmtId="164" fontId="3" fillId="0" borderId="32" xfId="2280" applyNumberFormat="1" applyFont="1" applyFill="1" applyBorder="1" applyAlignment="1">
      <alignment horizontal="center" vertical="center" wrapText="1"/>
    </xf>
    <xf numFmtId="0" fontId="2" fillId="0" borderId="1" xfId="2280" applyFont="1" applyFill="1" applyBorder="1" applyAlignment="1">
      <alignment horizontal="left" vertical="center" indent="7"/>
    </xf>
    <xf numFmtId="49" fontId="3" fillId="0" borderId="1" xfId="2274" applyFont="1" applyFill="1" applyBorder="1" applyAlignment="1">
      <alignment horizontal="center" vertical="center"/>
    </xf>
    <xf numFmtId="164" fontId="2" fillId="0" borderId="1" xfId="2280" applyNumberFormat="1" applyFont="1" applyFill="1" applyBorder="1" applyAlignment="1">
      <alignment horizontal="left" vertical="center" wrapText="1" indent="1"/>
    </xf>
    <xf numFmtId="49" fontId="3" fillId="0" borderId="1" xfId="2274" applyFont="1" applyFill="1" applyBorder="1" applyAlignment="1">
      <alignment horizontal="center" vertical="center" wrapText="1"/>
    </xf>
    <xf numFmtId="49" fontId="2" fillId="0" borderId="6" xfId="2274" applyFont="1" applyFill="1" applyBorder="1" applyAlignment="1">
      <alignment horizontal="left" vertical="center" wrapText="1" indent="1"/>
    </xf>
    <xf numFmtId="49" fontId="3" fillId="0" borderId="6" xfId="2274" applyFont="1" applyFill="1" applyBorder="1" applyAlignment="1">
      <alignment horizontal="center" vertical="center"/>
    </xf>
    <xf numFmtId="164" fontId="3" fillId="0" borderId="6" xfId="2280" applyNumberFormat="1" applyFont="1" applyFill="1" applyBorder="1" applyAlignment="1">
      <alignment horizontal="center" vertical="center" wrapText="1"/>
    </xf>
    <xf numFmtId="164" fontId="3" fillId="0" borderId="33" xfId="2280" applyNumberFormat="1" applyFont="1" applyFill="1" applyBorder="1" applyAlignment="1">
      <alignment horizontal="center" vertical="center" wrapText="1"/>
    </xf>
    <xf numFmtId="0" fontId="93" fillId="0" borderId="30" xfId="2280" applyFont="1" applyFill="1" applyBorder="1" applyAlignment="1">
      <alignment horizontal="center" vertical="center" wrapText="1"/>
    </xf>
    <xf numFmtId="0" fontId="3" fillId="0" borderId="31" xfId="2280" applyFont="1" applyFill="1" applyBorder="1" applyAlignment="1">
      <alignment horizontal="center" vertical="center" wrapText="1"/>
    </xf>
    <xf numFmtId="0" fontId="3" fillId="0" borderId="31" xfId="2280" applyFont="1" applyFill="1" applyBorder="1" applyAlignment="1">
      <alignment horizontal="center" vertical="center"/>
    </xf>
    <xf numFmtId="0" fontId="3" fillId="0" borderId="30" xfId="2280" applyFont="1" applyFill="1" applyBorder="1" applyAlignment="1">
      <alignment horizontal="center" vertical="center"/>
    </xf>
    <xf numFmtId="49" fontId="93" fillId="0" borderId="56" xfId="2280" applyNumberFormat="1" applyFont="1" applyFill="1" applyBorder="1" applyAlignment="1">
      <alignment horizontal="center" vertical="center"/>
    </xf>
    <xf numFmtId="0" fontId="3" fillId="0" borderId="1" xfId="2280" applyFont="1" applyFill="1" applyBorder="1" applyAlignment="1">
      <alignment horizontal="center" vertical="center" wrapText="1"/>
    </xf>
    <xf numFmtId="0" fontId="3" fillId="0" borderId="1" xfId="2280" applyFont="1" applyFill="1" applyBorder="1" applyAlignment="1">
      <alignment horizontal="center" vertical="center"/>
    </xf>
    <xf numFmtId="0" fontId="3" fillId="0" borderId="32" xfId="2280" applyFont="1" applyFill="1" applyBorder="1" applyAlignment="1">
      <alignment horizontal="center" vertical="center"/>
    </xf>
    <xf numFmtId="0" fontId="93" fillId="0" borderId="32" xfId="2280" applyFont="1" applyFill="1" applyBorder="1" applyAlignment="1">
      <alignment horizontal="center" vertical="center" wrapText="1"/>
    </xf>
    <xf numFmtId="49" fontId="93" fillId="0" borderId="57" xfId="2280" applyNumberFormat="1" applyFont="1" applyFill="1" applyBorder="1" applyAlignment="1">
      <alignment horizontal="center" vertical="center"/>
    </xf>
    <xf numFmtId="0" fontId="2" fillId="0" borderId="24" xfId="2280" applyFont="1" applyFill="1" applyBorder="1" applyAlignment="1">
      <alignment horizontal="left" vertical="center" wrapText="1" indent="3"/>
    </xf>
    <xf numFmtId="0" fontId="3" fillId="0" borderId="24" xfId="2280" applyFont="1" applyFill="1" applyBorder="1" applyAlignment="1">
      <alignment horizontal="center" vertical="center" wrapText="1"/>
    </xf>
    <xf numFmtId="0" fontId="3" fillId="0" borderId="24" xfId="2280" applyFont="1" applyFill="1" applyBorder="1" applyAlignment="1">
      <alignment horizontal="center" vertical="center"/>
    </xf>
    <xf numFmtId="0" fontId="3" fillId="0" borderId="25" xfId="2280" applyFont="1" applyFill="1" applyBorder="1" applyAlignment="1">
      <alignment horizontal="center" vertical="center"/>
    </xf>
    <xf numFmtId="49" fontId="93" fillId="0" borderId="10" xfId="2280" applyNumberFormat="1" applyFont="1" applyFill="1" applyBorder="1" applyAlignment="1">
      <alignment horizontal="left" vertical="center"/>
    </xf>
    <xf numFmtId="49" fontId="2" fillId="0" borderId="0" xfId="2280" applyNumberFormat="1" applyFont="1" applyFill="1" applyAlignment="1">
      <alignment horizontal="center" vertical="center"/>
    </xf>
    <xf numFmtId="49" fontId="2" fillId="0" borderId="0" xfId="2274" applyFont="1" applyFill="1" applyAlignment="1">
      <alignment horizontal="center" vertical="top"/>
    </xf>
    <xf numFmtId="49" fontId="159" fillId="0" borderId="0" xfId="2280" applyNumberFormat="1" applyFont="1" applyFill="1" applyAlignment="1">
      <alignment horizontal="center" vertical="center"/>
    </xf>
    <xf numFmtId="0" fontId="159" fillId="0" borderId="0" xfId="2280" applyFont="1" applyFill="1" applyAlignment="1">
      <alignment wrapText="1"/>
    </xf>
    <xf numFmtId="0" fontId="159" fillId="0" borderId="0" xfId="2280" applyFont="1" applyFill="1" applyAlignment="1">
      <alignment horizontal="center" vertical="center" wrapText="1"/>
    </xf>
    <xf numFmtId="0" fontId="159" fillId="0" borderId="0" xfId="2280" applyFont="1" applyFill="1"/>
    <xf numFmtId="49" fontId="159" fillId="0" borderId="0" xfId="2274" applyFont="1" applyFill="1" applyAlignment="1">
      <alignment horizontal="justify" vertical="center"/>
    </xf>
    <xf numFmtId="49" fontId="2" fillId="0" borderId="31" xfId="2274" applyFont="1" applyFill="1" applyBorder="1" applyAlignment="1">
      <alignment horizontal="left" vertical="center" wrapText="1"/>
    </xf>
    <xf numFmtId="49" fontId="2" fillId="0" borderId="8" xfId="2274" applyFont="1" applyFill="1" applyBorder="1" applyAlignment="1">
      <alignment horizontal="left" vertical="center" wrapText="1"/>
    </xf>
    <xf numFmtId="49" fontId="2" fillId="0" borderId="1" xfId="2274" applyFont="1" applyFill="1" applyBorder="1" applyAlignment="1">
      <alignment horizontal="left" vertical="center" wrapText="1"/>
    </xf>
    <xf numFmtId="49" fontId="2" fillId="0" borderId="6" xfId="2274" applyFont="1" applyFill="1" applyBorder="1" applyAlignment="1">
      <alignment horizontal="left" vertical="center" wrapText="1"/>
    </xf>
    <xf numFmtId="0" fontId="2" fillId="0" borderId="6" xfId="2280" applyFont="1" applyFill="1" applyBorder="1" applyAlignment="1">
      <alignment horizontal="left" vertical="center" wrapText="1" indent="3"/>
    </xf>
    <xf numFmtId="0" fontId="2" fillId="0" borderId="24" xfId="2280" applyFont="1" applyFill="1" applyBorder="1" applyAlignment="1">
      <alignment horizontal="left" vertical="center" wrapText="1" indent="5"/>
    </xf>
    <xf numFmtId="0" fontId="2" fillId="0" borderId="1" xfId="2280" applyFont="1" applyFill="1" applyBorder="1" applyAlignment="1">
      <alignment horizontal="left" vertical="center" wrapText="1"/>
    </xf>
    <xf numFmtId="49" fontId="2" fillId="0" borderId="0" xfId="2274" applyFont="1" applyFill="1" applyAlignment="1">
      <alignment horizontal="center" vertical="center"/>
    </xf>
    <xf numFmtId="49" fontId="2" fillId="0" borderId="0" xfId="2274" applyFont="1" applyFill="1" applyAlignment="1">
      <alignment vertical="center"/>
    </xf>
    <xf numFmtId="43" fontId="5" fillId="0" borderId="1" xfId="0" applyNumberFormat="1" applyFont="1" applyFill="1" applyBorder="1"/>
    <xf numFmtId="166" fontId="2" fillId="0" borderId="1" xfId="2280" applyNumberFormat="1" applyFont="1" applyFill="1" applyBorder="1" applyAlignment="1">
      <alignment horizontal="left" vertical="center" wrapText="1" inden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43" fontId="5" fillId="0" borderId="0" xfId="0" applyNumberFormat="1" applyFont="1" applyFill="1" applyAlignment="1">
      <alignment horizontal="right"/>
    </xf>
    <xf numFmtId="39" fontId="6" fillId="0" borderId="1" xfId="3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159" fillId="0" borderId="0" xfId="2280" applyFont="1" applyFill="1" applyAlignment="1">
      <alignment vertical="center" wrapText="1"/>
    </xf>
    <xf numFmtId="0" fontId="159" fillId="0" borderId="0" xfId="2280" applyFont="1" applyFill="1" applyBorder="1" applyAlignment="1">
      <alignment vertical="center" wrapText="1"/>
    </xf>
    <xf numFmtId="0" fontId="3" fillId="0" borderId="0" xfId="5" applyNumberFormat="1" applyFont="1" applyBorder="1" applyAlignment="1"/>
    <xf numFmtId="0" fontId="3" fillId="0" borderId="0" xfId="5" applyNumberFormat="1" applyFont="1" applyBorder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43" fontId="6" fillId="0" borderId="1" xfId="0" applyNumberFormat="1" applyFont="1" applyFill="1" applyBorder="1" applyAlignment="1">
      <alignment horizontal="right"/>
    </xf>
    <xf numFmtId="43" fontId="5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2" fontId="5" fillId="0" borderId="1" xfId="0" applyNumberFormat="1" applyFont="1" applyFill="1" applyBorder="1" applyAlignment="1">
      <alignment vertical="center" wrapText="1"/>
    </xf>
    <xf numFmtId="43" fontId="5" fillId="0" borderId="1" xfId="0" applyNumberFormat="1" applyFont="1" applyFill="1" applyBorder="1" applyAlignment="1">
      <alignment vertical="center"/>
    </xf>
    <xf numFmtId="43" fontId="5" fillId="0" borderId="0" xfId="0" applyNumberFormat="1" applyFont="1" applyFill="1" applyAlignment="1">
      <alignment vertical="center"/>
    </xf>
    <xf numFmtId="43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3" fontId="6" fillId="0" borderId="1" xfId="0" applyNumberFormat="1" applyFont="1" applyFill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169" fontId="159" fillId="67" borderId="1" xfId="6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165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68" borderId="1" xfId="0" applyNumberFormat="1" applyFont="1" applyFill="1" applyBorder="1" applyAlignment="1">
      <alignment vertical="center"/>
    </xf>
    <xf numFmtId="2" fontId="5" fillId="68" borderId="1" xfId="0" applyNumberFormat="1" applyFont="1" applyFill="1" applyBorder="1" applyAlignment="1">
      <alignment vertical="center" wrapText="1"/>
    </xf>
    <xf numFmtId="2" fontId="6" fillId="68" borderId="1" xfId="0" applyNumberFormat="1" applyFont="1" applyFill="1" applyBorder="1" applyAlignment="1">
      <alignment vertical="center" wrapText="1"/>
    </xf>
    <xf numFmtId="2" fontId="5" fillId="68" borderId="1" xfId="0" applyNumberFormat="1" applyFont="1" applyFill="1" applyBorder="1" applyAlignment="1">
      <alignment vertical="center"/>
    </xf>
    <xf numFmtId="2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43" fontId="6" fillId="0" borderId="1" xfId="0" applyNumberFormat="1" applyFont="1" applyFill="1" applyBorder="1" applyAlignment="1">
      <alignment horizontal="right" vertical="center" wrapText="1"/>
    </xf>
    <xf numFmtId="2" fontId="5" fillId="68" borderId="1" xfId="0" applyNumberFormat="1" applyFont="1" applyFill="1" applyBorder="1" applyAlignment="1">
      <alignment wrapText="1"/>
    </xf>
    <xf numFmtId="39" fontId="5" fillId="0" borderId="1" xfId="3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/>
    <xf numFmtId="2" fontId="5" fillId="0" borderId="0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right" vertical="center"/>
    </xf>
    <xf numFmtId="2" fontId="5" fillId="0" borderId="1" xfId="4" applyNumberFormat="1" applyFont="1" applyFill="1" applyBorder="1" applyAlignment="1">
      <alignment horizontal="center" vertical="center" wrapText="1"/>
    </xf>
    <xf numFmtId="2" fontId="6" fillId="0" borderId="1" xfId="4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3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wrapText="1"/>
    </xf>
    <xf numFmtId="43" fontId="6" fillId="0" borderId="1" xfId="3" applyFont="1" applyFill="1" applyBorder="1" applyAlignment="1">
      <alignment horizontal="center" vertical="center" wrapText="1"/>
    </xf>
    <xf numFmtId="43" fontId="5" fillId="0" borderId="1" xfId="3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/>
    <xf numFmtId="0" fontId="8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4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4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54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161" fillId="0" borderId="26" xfId="2280" applyNumberFormat="1" applyFont="1" applyFill="1" applyBorder="1" applyAlignment="1">
      <alignment horizontal="center" vertical="center"/>
    </xf>
    <xf numFmtId="49" fontId="161" fillId="0" borderId="27" xfId="2280" applyNumberFormat="1" applyFont="1" applyFill="1" applyBorder="1" applyAlignment="1">
      <alignment horizontal="center" vertical="center"/>
    </xf>
    <xf numFmtId="49" fontId="161" fillId="0" borderId="28" xfId="2280" applyNumberFormat="1" applyFont="1" applyFill="1" applyBorder="1" applyAlignment="1">
      <alignment horizontal="center" vertical="center"/>
    </xf>
    <xf numFmtId="0" fontId="156" fillId="0" borderId="46" xfId="2280" applyFont="1" applyFill="1" applyBorder="1" applyAlignment="1">
      <alignment horizontal="center" vertical="center" wrapText="1"/>
    </xf>
    <xf numFmtId="0" fontId="156" fillId="0" borderId="0" xfId="2280" applyFont="1" applyFill="1" applyBorder="1" applyAlignment="1">
      <alignment horizontal="center" vertical="center" wrapText="1"/>
    </xf>
    <xf numFmtId="0" fontId="156" fillId="0" borderId="63" xfId="2280" applyFont="1" applyFill="1" applyBorder="1" applyAlignment="1">
      <alignment horizontal="center" vertical="center" wrapText="1"/>
    </xf>
    <xf numFmtId="49" fontId="157" fillId="0" borderId="55" xfId="2280" applyNumberFormat="1" applyFont="1" applyFill="1" applyBorder="1" applyAlignment="1">
      <alignment horizontal="center" vertical="center" wrapText="1"/>
    </xf>
    <xf numFmtId="49" fontId="157" fillId="0" borderId="56" xfId="2280" applyNumberFormat="1" applyFont="1" applyFill="1" applyBorder="1" applyAlignment="1">
      <alignment horizontal="center" vertical="center" wrapText="1"/>
    </xf>
    <xf numFmtId="0" fontId="157" fillId="0" borderId="31" xfId="2280" applyFont="1" applyFill="1" applyBorder="1" applyAlignment="1">
      <alignment horizontal="center" vertical="center" wrapText="1"/>
    </xf>
    <xf numFmtId="0" fontId="157" fillId="0" borderId="1" xfId="2280" applyFont="1" applyFill="1" applyBorder="1" applyAlignment="1">
      <alignment horizontal="center" vertical="center" wrapText="1"/>
    </xf>
    <xf numFmtId="0" fontId="157" fillId="0" borderId="30" xfId="2280" applyFont="1" applyFill="1" applyBorder="1" applyAlignment="1">
      <alignment horizontal="center" vertical="center" wrapText="1"/>
    </xf>
    <xf numFmtId="0" fontId="157" fillId="0" borderId="32" xfId="2280" applyFont="1" applyFill="1" applyBorder="1" applyAlignment="1">
      <alignment horizontal="center" vertical="center" wrapText="1"/>
    </xf>
    <xf numFmtId="0" fontId="157" fillId="0" borderId="18" xfId="2280" applyFont="1" applyFill="1" applyBorder="1" applyAlignment="1">
      <alignment horizontal="center" vertical="center" wrapText="1"/>
    </xf>
    <xf numFmtId="0" fontId="157" fillId="0" borderId="19" xfId="2280" applyFont="1" applyFill="1" applyBorder="1" applyAlignment="1">
      <alignment horizontal="center" vertical="center" wrapText="1"/>
    </xf>
    <xf numFmtId="0" fontId="157" fillId="0" borderId="20" xfId="2280" applyFont="1" applyFill="1" applyBorder="1" applyAlignment="1">
      <alignment horizontal="center" vertical="center" wrapText="1"/>
    </xf>
    <xf numFmtId="0" fontId="159" fillId="0" borderId="17" xfId="2280" applyFont="1" applyFill="1" applyBorder="1" applyAlignment="1">
      <alignment horizontal="center" vertical="center" wrapText="1"/>
    </xf>
    <xf numFmtId="0" fontId="159" fillId="0" borderId="21" xfId="2280" applyFont="1" applyFill="1" applyBorder="1" applyAlignment="1">
      <alignment horizontal="center" vertical="center" wrapText="1"/>
    </xf>
    <xf numFmtId="49" fontId="3" fillId="0" borderId="0" xfId="2274" applyFont="1" applyFill="1" applyAlignment="1">
      <alignment horizontal="center" vertical="center" wrapText="1"/>
    </xf>
    <xf numFmtId="49" fontId="93" fillId="0" borderId="0" xfId="2280" applyNumberFormat="1" applyFont="1" applyFill="1" applyAlignment="1">
      <alignment horizontal="left" vertical="center"/>
    </xf>
    <xf numFmtId="49" fontId="93" fillId="0" borderId="0" xfId="2280" applyNumberFormat="1" applyFont="1" applyFill="1" applyAlignment="1">
      <alignment horizontal="left" vertical="center" wrapText="1"/>
    </xf>
    <xf numFmtId="0" fontId="93" fillId="0" borderId="0" xfId="2280" applyNumberFormat="1" applyFont="1" applyFill="1" applyAlignment="1">
      <alignment horizontal="left" vertical="top" wrapText="1"/>
    </xf>
    <xf numFmtId="49" fontId="155" fillId="0" borderId="0" xfId="2274" applyFont="1" applyFill="1" applyAlignment="1">
      <alignment horizontal="center" vertical="top"/>
    </xf>
    <xf numFmtId="0" fontId="156" fillId="0" borderId="0" xfId="2280" applyFont="1" applyFill="1" applyAlignment="1">
      <alignment horizontal="center" vertical="center" wrapText="1"/>
    </xf>
    <xf numFmtId="0" fontId="158" fillId="0" borderId="18" xfId="2280" applyFont="1" applyFill="1" applyBorder="1" applyAlignment="1">
      <alignment horizontal="center" vertical="center" wrapText="1"/>
    </xf>
    <xf numFmtId="0" fontId="158" fillId="0" borderId="19" xfId="2280" applyFont="1" applyFill="1" applyBorder="1" applyAlignment="1">
      <alignment horizontal="center" vertical="center" wrapText="1"/>
    </xf>
    <xf numFmtId="0" fontId="2" fillId="0" borderId="18" xfId="2280" applyFont="1" applyFill="1" applyBorder="1" applyAlignment="1">
      <alignment horizontal="left" vertical="center" wrapText="1"/>
    </xf>
    <xf numFmtId="0" fontId="2" fillId="0" borderId="19" xfId="2280" applyFont="1" applyFill="1" applyBorder="1" applyAlignment="1">
      <alignment horizontal="left" vertical="center" wrapText="1"/>
    </xf>
    <xf numFmtId="167" fontId="8" fillId="0" borderId="64" xfId="0" applyNumberFormat="1" applyFont="1" applyFill="1" applyBorder="1" applyAlignment="1">
      <alignment horizontal="center" vertical="center"/>
    </xf>
    <xf numFmtId="2" fontId="93" fillId="0" borderId="8" xfId="2274" applyNumberFormat="1" applyFont="1" applyFill="1" applyBorder="1" applyAlignment="1">
      <alignment horizontal="center" vertical="center"/>
    </xf>
  </cellXfs>
  <cellStyles count="2359">
    <cellStyle name=" 1" xfId="47"/>
    <cellStyle name=" 1 2" xfId="48"/>
    <cellStyle name=" 1 3" xfId="49"/>
    <cellStyle name=" 1 4" xfId="50"/>
    <cellStyle name=" 1 5" xfId="51"/>
    <cellStyle name=" 10" xfId="52"/>
    <cellStyle name=" 100" xfId="53"/>
    <cellStyle name=" 101" xfId="54"/>
    <cellStyle name=" 102" xfId="55"/>
    <cellStyle name=" 103" xfId="56"/>
    <cellStyle name=" 104" xfId="57"/>
    <cellStyle name=" 105" xfId="58"/>
    <cellStyle name=" 106" xfId="59"/>
    <cellStyle name=" 107" xfId="60"/>
    <cellStyle name=" 108" xfId="61"/>
    <cellStyle name=" 109" xfId="62"/>
    <cellStyle name=" 11" xfId="63"/>
    <cellStyle name=" 110" xfId="64"/>
    <cellStyle name=" 111" xfId="65"/>
    <cellStyle name=" 112" xfId="66"/>
    <cellStyle name=" 113" xfId="67"/>
    <cellStyle name=" 114" xfId="68"/>
    <cellStyle name=" 115" xfId="69"/>
    <cellStyle name=" 116" xfId="70"/>
    <cellStyle name=" 117" xfId="71"/>
    <cellStyle name=" 118" xfId="72"/>
    <cellStyle name=" 119" xfId="73"/>
    <cellStyle name=" 12" xfId="74"/>
    <cellStyle name=" 120" xfId="75"/>
    <cellStyle name=" 121" xfId="76"/>
    <cellStyle name=" 13" xfId="77"/>
    <cellStyle name=" 14" xfId="78"/>
    <cellStyle name=" 15" xfId="79"/>
    <cellStyle name=" 16" xfId="80"/>
    <cellStyle name=" 17" xfId="81"/>
    <cellStyle name=" 18" xfId="82"/>
    <cellStyle name=" 19" xfId="83"/>
    <cellStyle name=" 2" xfId="84"/>
    <cellStyle name=" 20" xfId="85"/>
    <cellStyle name=" 21" xfId="86"/>
    <cellStyle name=" 22" xfId="87"/>
    <cellStyle name=" 23" xfId="88"/>
    <cellStyle name=" 24" xfId="89"/>
    <cellStyle name=" 25" xfId="90"/>
    <cellStyle name=" 26" xfId="91"/>
    <cellStyle name=" 27" xfId="92"/>
    <cellStyle name=" 28" xfId="93"/>
    <cellStyle name=" 29" xfId="94"/>
    <cellStyle name=" 3" xfId="95"/>
    <cellStyle name=" 30" xfId="96"/>
    <cellStyle name=" 31" xfId="97"/>
    <cellStyle name=" 32" xfId="98"/>
    <cellStyle name=" 33" xfId="99"/>
    <cellStyle name=" 34" xfId="100"/>
    <cellStyle name=" 35" xfId="101"/>
    <cellStyle name=" 36" xfId="102"/>
    <cellStyle name=" 37" xfId="103"/>
    <cellStyle name=" 38" xfId="104"/>
    <cellStyle name=" 39" xfId="105"/>
    <cellStyle name=" 4" xfId="106"/>
    <cellStyle name=" 40" xfId="107"/>
    <cellStyle name=" 41" xfId="108"/>
    <cellStyle name=" 42" xfId="109"/>
    <cellStyle name=" 43" xfId="110"/>
    <cellStyle name=" 44" xfId="111"/>
    <cellStyle name=" 45" xfId="112"/>
    <cellStyle name=" 46" xfId="113"/>
    <cellStyle name=" 47" xfId="114"/>
    <cellStyle name=" 48" xfId="115"/>
    <cellStyle name=" 49" xfId="116"/>
    <cellStyle name=" 5" xfId="117"/>
    <cellStyle name=" 50" xfId="118"/>
    <cellStyle name=" 51" xfId="119"/>
    <cellStyle name=" 52" xfId="120"/>
    <cellStyle name=" 53" xfId="121"/>
    <cellStyle name=" 54" xfId="122"/>
    <cellStyle name=" 55" xfId="123"/>
    <cellStyle name=" 56" xfId="124"/>
    <cellStyle name=" 57" xfId="125"/>
    <cellStyle name=" 58" xfId="126"/>
    <cellStyle name=" 59" xfId="127"/>
    <cellStyle name=" 6" xfId="128"/>
    <cellStyle name=" 60" xfId="129"/>
    <cellStyle name=" 61" xfId="130"/>
    <cellStyle name=" 62" xfId="131"/>
    <cellStyle name=" 63" xfId="132"/>
    <cellStyle name=" 64" xfId="133"/>
    <cellStyle name=" 65" xfId="134"/>
    <cellStyle name=" 66" xfId="135"/>
    <cellStyle name=" 67" xfId="136"/>
    <cellStyle name=" 68" xfId="137"/>
    <cellStyle name=" 69" xfId="138"/>
    <cellStyle name=" 7" xfId="139"/>
    <cellStyle name=" 70" xfId="140"/>
    <cellStyle name=" 71" xfId="141"/>
    <cellStyle name=" 72" xfId="142"/>
    <cellStyle name=" 73" xfId="143"/>
    <cellStyle name=" 74" xfId="144"/>
    <cellStyle name=" 75" xfId="145"/>
    <cellStyle name=" 76" xfId="146"/>
    <cellStyle name=" 77" xfId="147"/>
    <cellStyle name=" 78" xfId="148"/>
    <cellStyle name=" 79" xfId="149"/>
    <cellStyle name=" 8" xfId="150"/>
    <cellStyle name=" 80" xfId="151"/>
    <cellStyle name=" 81" xfId="152"/>
    <cellStyle name=" 82" xfId="153"/>
    <cellStyle name=" 83" xfId="154"/>
    <cellStyle name=" 84" xfId="155"/>
    <cellStyle name=" 85" xfId="156"/>
    <cellStyle name=" 86" xfId="157"/>
    <cellStyle name=" 87" xfId="158"/>
    <cellStyle name=" 88" xfId="159"/>
    <cellStyle name=" 89" xfId="160"/>
    <cellStyle name=" 9" xfId="161"/>
    <cellStyle name=" 90" xfId="162"/>
    <cellStyle name=" 91" xfId="163"/>
    <cellStyle name=" 92" xfId="164"/>
    <cellStyle name=" 93" xfId="165"/>
    <cellStyle name=" 94" xfId="166"/>
    <cellStyle name=" 95" xfId="167"/>
    <cellStyle name=" 96" xfId="168"/>
    <cellStyle name=" 97" xfId="169"/>
    <cellStyle name=" 98" xfId="170"/>
    <cellStyle name=" 99" xfId="171"/>
    <cellStyle name=";;;" xfId="172"/>
    <cellStyle name="_01 09 06 Формы Бюджет 2007_ДП-1 Завершающий этап от 07 12 2009 на всё фин-е с изм " xfId="173"/>
    <cellStyle name="_08_Nobd21_ДП-1 Завершающий этап от 07 12 2009 на всё фин-е с изм " xfId="174"/>
    <cellStyle name="_17 10 06 Форма 17 1 Бюджет 2007 (кап (2)_ДП-1 Завершающий этап от 07 12 2009 на всё фин-е с изм " xfId="175"/>
    <cellStyle name="_19,20,21" xfId="176"/>
    <cellStyle name="_2 2 и 2 3  ГОКи Выручка 2008_ДП-1 Завершающий этап от 07 12 2009 на всё фин-е с изм " xfId="177"/>
    <cellStyle name="_2006 Сравнительный ан баланс_ДП-1 Завершающий этап от 07 12 2009 на всё фин-е с изм " xfId="178"/>
    <cellStyle name="_3.2.2. МЭФ_14.08.06" xfId="179"/>
    <cellStyle name="_3_2_2 Смета затрат" xfId="180"/>
    <cellStyle name="_37AAB7B_Бюджетные формы за декабрь 2008г  от 21 11 08г " xfId="181"/>
    <cellStyle name="_37AAB7B_Бюджетные формы за декабрь 2008г  от 21 11 08г _Освоение  финансирование 16 05 2011г " xfId="182"/>
    <cellStyle name="_37AAB7B_Бюджетные формы за декабрь 2008г  от 21 11 08г _Освоение  финансирование 20 05 2011г " xfId="183"/>
    <cellStyle name="_37AAB7B_Бюджетные формы за декабрь 2008г  от 21 11 08г _Прочая СЛАЙД " xfId="184"/>
    <cellStyle name="_37AAB7B_Бюджетные формы за декабрь 2008г  от 21 11 08г _Прочая СЛАЙД _Освоение  финансирование 16 05 2011г " xfId="185"/>
    <cellStyle name="_37AAB7B_Бюджетные формы за декабрь 2008г  от 21 11 08г _Прочая СЛАЙД _Освоение  финансирование 20 05 2011г " xfId="186"/>
    <cellStyle name="_37AAB7B_ДП-1 Завершающий этап от 07 12 2009 на всё фин-е с изм " xfId="187"/>
    <cellStyle name="_37AAB7B_ДП-1 Завершающий этап от 07 12 2009 на всё фин-е с изм _Освоение  финансирование 16 05 2011г " xfId="188"/>
    <cellStyle name="_37AAB7B_ДП-1 Завершающий этап от 07 12 2009 на всё фин-е с изм _Освоение  финансирование 20 05 2011г " xfId="189"/>
    <cellStyle name="_5 форма_ДП-1 Завершающий этап от 07 12 2009 на всё фин-е с изм " xfId="190"/>
    <cellStyle name="_7_ДП-1 Завершающий этап от 07 12 2009 на всё фин-е с изм " xfId="191"/>
    <cellStyle name="_Capex_июль final_ДП-1 Завершающий этап от 07 12 2009 на всё фин-е с изм " xfId="192"/>
    <cellStyle name="_CAPEX_осв_1_кв_ДП-1 Завершающий этап от 07 12 2009 на всё фин-е с изм " xfId="193"/>
    <cellStyle name="_CAPEX_фин_1_кв_ДП-1 Завершающий этап от 07 12 2009 на всё фин-е с изм " xfId="194"/>
    <cellStyle name="_Comma_Cost of Capital " xfId="195"/>
    <cellStyle name="_Currency_Cost of Capital " xfId="196"/>
    <cellStyle name="_CurrencySpace_Cost of Capital " xfId="197"/>
    <cellStyle name="_EAF_1400 TMT_budget_26-06-06 для меморандума корр " xfId="198"/>
    <cellStyle name="_EC6154D_ДП-1 Завершающий этап от 07 12 2009 на всё фин-е с изм " xfId="199"/>
    <cellStyle name="_EcoTekh DCF model v.1_Бюджетные формы за декабрь 2008г  от 21 11 08г " xfId="200"/>
    <cellStyle name="_EcoTekh DCF model v.1_Бюджетные формы за декабрь 2008г  от 21 11 08г _Освоение  финансирование 16 05 2011г " xfId="201"/>
    <cellStyle name="_EcoTekh DCF model v.1_Бюджетные формы за декабрь 2008г  от 21 11 08г _Освоение  финансирование 20 05 2011г " xfId="202"/>
    <cellStyle name="_EcoTekh DCF model v.1_ДП-1 Завершающий этап от 07 12 2009 на всё фин-е с изм " xfId="203"/>
    <cellStyle name="_EcoTekh DCF model v.1_ДП-1 Завершающий этап от 07 12 2009 на всё фин-е с изм _Освоение  финансирование 16 05 2011г " xfId="204"/>
    <cellStyle name="_EcoTekh DCF model v.1_ДП-1 Завершающий этап от 07 12 2009 на всё фин-е с изм _Освоение  финансирование 20 05 2011г " xfId="205"/>
    <cellStyle name="_F (01-06) 2007_ДП-1 Завершающий этап от 07 12 2009 на всё фин-е с изм " xfId="206"/>
    <cellStyle name="_F FEB EBITDA " xfId="207"/>
    <cellStyle name="_F_bd_N_ДП-1 Завершающий этап от 07 12 2009 на всё фин-е с изм " xfId="208"/>
    <cellStyle name="_F_bdzht_ДП-1 Завершающий этап от 07 12 2009 на всё фин-е с изм " xfId="209"/>
    <cellStyle name="_F_bdzht2_ДП-1 Завершающий этап от 07 12 2009 на всё фин-е с изм " xfId="210"/>
    <cellStyle name="_F_bdzht5_ДП-1 Завершающий этап от 07 12 2009 на всё фин-е с изм " xfId="211"/>
    <cellStyle name="_Gunshot DCF Model v.11 (disclosures) " xfId="212"/>
    <cellStyle name="_Gunshot DCF Model v.11 (disclosures) _Бюджетные формы за декабрь 2008г  от 21 11 08г " xfId="213"/>
    <cellStyle name="_Gunshot DCF Model v.11 (disclosures) _Бюджетные формы за декабрь 2008г  от 21 11 08г _Освоение  финансирование 16 05 2011г " xfId="214"/>
    <cellStyle name="_Gunshot DCF Model v.11 (disclosures) _Бюджетные формы за декабрь 2008г  от 21 11 08г _Освоение  финансирование 20 05 2011г " xfId="215"/>
    <cellStyle name="_Gunshot DCF Model v.11 (disclosures) _ДП-1 Завершающий этап от 07 12 2009 на всё фин-е с изм " xfId="216"/>
    <cellStyle name="_Gunshot DCF Model v.11 (disclosures) _ДП-1 Завершающий этап от 07 12 2009 на всё фин-е с изм _Освоение  финансирование 16 05 2011г " xfId="217"/>
    <cellStyle name="_Gunshot DCF Model v.11 (disclosures) _ДП-1 Завершающий этап от 07 12 2009 на всё фин-е с изм _Освоение  финансирование 20 05 2011г " xfId="218"/>
    <cellStyle name="_Gunshot DCF Model v.11 (disclosures) _Освоение  финансирование 16 05 2011г " xfId="219"/>
    <cellStyle name="_Gunshot DCF Model v.11 (disclosures) _Освоение  финансирование 20 05 2011г " xfId="220"/>
    <cellStyle name="_Gunshot DCF Model v.11 (disclosures) _приложение на подпись " xfId="221"/>
    <cellStyle name="_Gunshot DCF Model v.11 (disclosures) _Сарех Ноябрь_секвестр " xfId="222"/>
    <cellStyle name="_Gunshot DCF Model v.11 (disclosures) _Форма 6 для MIFO - СЕНТЯБРЬ 2010 факт ЭУ. согл. упр. отч.xls " xfId="223"/>
    <cellStyle name="_Heading_Debt schedule_Бюджетные формы за декабрь 2008г  от 21 11 08г " xfId="224"/>
    <cellStyle name="_Heading_Debt schedule_Бюджетные формы за декабрь 2008г  от 21 11 08г _Освоение  финансирование 16 05 2011г " xfId="225"/>
    <cellStyle name="_Heading_Debt schedule_Бюджетные формы за декабрь 2008г  от 21 11 08г _Освоение  финансирование 20 05 2011г " xfId="226"/>
    <cellStyle name="_Heading_Debt schedule_ДП-1 Завершающий этап от 07 12 2009 на всё фин-е с изм " xfId="227"/>
    <cellStyle name="_Heading_Debt schedule_ДП-1 Завершающий этап от 07 12 2009 на всё фин-е с изм _Освоение  финансирование 16 05 2011г " xfId="228"/>
    <cellStyle name="_Heading_Debt schedule_ДП-1 Завершающий этап от 07 12 2009 на всё фин-е с изм _Освоение  финансирование 20 05 2011г " xfId="229"/>
    <cellStyle name="_Heading_DRG Data_Бюджетные формы за декабрь 2008г  от 21 11 08г " xfId="230"/>
    <cellStyle name="_Heading_DRG Data_Бюджетные формы за декабрь 2008г  от 21 11 08г _Освоение  финансирование 16 05 2011г " xfId="231"/>
    <cellStyle name="_Heading_DRG Data_Бюджетные формы за декабрь 2008г  от 21 11 08г _Освоение  финансирование 20 05 2011г " xfId="232"/>
    <cellStyle name="_Heading_DRG Data_ДП-1 Завершающий этап от 07 12 2009 на всё фин-е с изм " xfId="233"/>
    <cellStyle name="_Heading_DRG Data_ДП-1 Завершающий этап от 07 12 2009 на всё фин-е с изм _Освоение  финансирование 16 05 2011г " xfId="234"/>
    <cellStyle name="_Heading_DRG Data_ДП-1 Завершающий этап от 07 12 2009 на всё фин-е с изм _Освоение  финансирование 20 05 2011г " xfId="235"/>
    <cellStyle name="_Heading_Key macto indicators_Бюджетные формы за декабрь 2008г  от 21 11 08г " xfId="236"/>
    <cellStyle name="_Heading_Key macto indicators_Бюджетные формы за декабрь 2008г  от 21 11 08г _Освоение  финансирование 16 05 2011г " xfId="237"/>
    <cellStyle name="_Heading_Key macto indicators_Бюджетные формы за декабрь 2008г  от 21 11 08г _Освоение  финансирование 20 05 2011г " xfId="238"/>
    <cellStyle name="_Heading_Key macto indicators_ДП-1 Завершающий этап от 07 12 2009 на всё фин-е с изм " xfId="239"/>
    <cellStyle name="_Heading_Key macto indicators_ДП-1 Завершающий этап от 07 12 2009 на всё фин-е с изм _Освоение  финансирование 16 05 2011г " xfId="240"/>
    <cellStyle name="_Heading_Key macto indicators_ДП-1 Завершающий этап от 07 12 2009 на всё фин-е с изм _Освоение  финансирование 20 05 2011г " xfId="241"/>
    <cellStyle name="_Heading_Meeting october 13_tmk_Бюджетные формы за декабрь 2008г  от 21 11 08г " xfId="242"/>
    <cellStyle name="_Heading_Meeting october 13_tmk_Бюджетные формы за декабрь 2008г  от 21 11 08г _Освоение  финансирование 16 05 2011г " xfId="243"/>
    <cellStyle name="_Heading_Meeting october 13_tmk_Бюджетные формы за декабрь 2008г  от 21 11 08г _Освоение  финансирование 20 05 2011г " xfId="244"/>
    <cellStyle name="_Heading_Meeting october 13_tmk_ДП-1 Завершающий этап от 07 12 2009 на всё фин-е с изм " xfId="245"/>
    <cellStyle name="_Heading_Meeting october 13_tmk_ДП-1 Завершающий этап от 07 12 2009 на всё фин-е с изм _Освоение  финансирование 16 05 2011г " xfId="246"/>
    <cellStyle name="_Heading_Meeting october 13_tmk_ДП-1 Завершающий этап от 07 12 2009 на всё фин-е с изм _Освоение  финансирование 20 05 2011г " xfId="247"/>
    <cellStyle name="_Heading_prestemp_Бюджетные формы за декабрь 2008г  от 21 11 08г " xfId="248"/>
    <cellStyle name="_Heading_prestemp_Бюджетные формы за декабрь 2008г  от 21 11 08г _Освоение  финансирование 16 05 2011г " xfId="249"/>
    <cellStyle name="_Heading_prestemp_Бюджетные формы за декабрь 2008г  от 21 11 08г _Освоение  финансирование 20 05 2011г " xfId="250"/>
    <cellStyle name="_Heading_prestemp_ДП-1 Завершающий этап от 07 12 2009 на всё фин-е с изм " xfId="251"/>
    <cellStyle name="_Heading_prestemp_ДП-1 Завершающий этап от 07 12 2009 на всё фин-е с изм _Освоение  финансирование 16 05 2011г " xfId="252"/>
    <cellStyle name="_Heading_prestemp_ДП-1 Завершающий этап от 07 12 2009 на всё фин-е с изм _Освоение  финансирование 20 05 2011г " xfId="253"/>
    <cellStyle name="_Model_RAB Мой_PR.PROG.WARM.NOTCOMBI.2012.2.16_v1.4(04.04.11) " xfId="254"/>
    <cellStyle name="_Model_RAB Мой_Книга2_PR.PROG.WARM.NOTCOMBI.2012.2.16_v1.4(04.04.11) " xfId="255"/>
    <cellStyle name="_Model_RAB_MRSK_svod_PR.PROG.WARM.NOTCOMBI.2012.2.16_v1.4(04.04.11) " xfId="256"/>
    <cellStyle name="_Model_RAB_MRSK_svod_Книга2_PR.PROG.WARM.NOTCOMBI.2012.2.16_v1.4(04.04.11) " xfId="257"/>
    <cellStyle name="_Multiple_Cost of Capital " xfId="258"/>
    <cellStyle name="_MultipleSpace_Cost of Capital " xfId="259"/>
    <cellStyle name="_New презентация_ДП-1 Завершающий этап от 07 12 2009 на всё фин-е с изм " xfId="260"/>
    <cellStyle name="_NTMK forecast 2006-1" xfId="261"/>
    <cellStyle name="_NTMK forecast 2006-1 2" xfId="262"/>
    <cellStyle name="_NTMK forecast 2006-1_Альбом форм БК 2008 МП_Бюджетные формы за декабрь 2008г  от 21 11 08г " xfId="263"/>
    <cellStyle name="_NTMK forecast 2006-1_Альбом форм БК 2008 МП_Бюджетные формы за декабрь 2008г  от 21 11 08г _Освоение  финансирование 16 05 2011г " xfId="264"/>
    <cellStyle name="_NTMK forecast 2006-1_Альбом форм БК 2008 МП_Бюджетные формы за декабрь 2008г  от 21 11 08г _Освоение  финансирование 20 05 2011г " xfId="265"/>
    <cellStyle name="_NTMK forecast 2006-1_Альбом форм БК 2008 МП_Бюджетные формы за декабрь 2008г  от 21 11 08г _Прочая СЛАЙД " xfId="266"/>
    <cellStyle name="_NTMK forecast 2006-1_Альбом форм БК 2008 МП_Бюджетные формы за декабрь 2008г  от 21 11 08г _Прочая СЛАЙД _Освоение  финансирование 16 05 2011г " xfId="267"/>
    <cellStyle name="_NTMK forecast 2006-1_Альбом форм БК 2008 МП_Бюджетные формы за декабрь 2008г  от 21 11 08г _Прочая СЛАЙД _Освоение  финансирование 20 05 2011г " xfId="268"/>
    <cellStyle name="_NTMK forecast 2006-1_Альбом форм БК 2008 МП_ДП-1 Завершающий этап от 07 12 2009 на всё фин-е с изм " xfId="269"/>
    <cellStyle name="_NTMK forecast 2006-1_Альбом форм БК 2008 МП_ДП-1 Завершающий этап от 07 12 2009 на всё фин-е с изм _Освоение  финансирование 16 05 2011г " xfId="270"/>
    <cellStyle name="_NTMK forecast 2006-1_Альбом форм БК 2008 МП_ДП-1 Завершающий этап от 07 12 2009 на всё фин-е с изм _Освоение  финансирование 20 05 2011г " xfId="271"/>
    <cellStyle name="_NTMK forecast 2006-1_Альбом форм к БК 2008 общие_Бюджетные формы за декабрь 2008г  от 21 11 08г " xfId="272"/>
    <cellStyle name="_NTMK forecast 2006-1_Альбом форм к БК 2008 общие_Бюджетные формы за декабрь 2008г  от 21 11 08г _Освоение  финансирование 16 05 2011г " xfId="273"/>
    <cellStyle name="_NTMK forecast 2006-1_Альбом форм к БК 2008 общие_Бюджетные формы за декабрь 2008г  от 21 11 08г _Освоение  финансирование 20 05 2011г " xfId="274"/>
    <cellStyle name="_NTMK forecast 2006-1_Альбом форм к БК 2008 общие_Бюджетные формы за декабрь 2008г  от 21 11 08г _Прочая СЛАЙД " xfId="275"/>
    <cellStyle name="_NTMK forecast 2006-1_Альбом форм к БК 2008 общие_Бюджетные формы за декабрь 2008г  от 21 11 08г _Прочая СЛАЙД _Освоение  финансирование 16 05 2011г " xfId="276"/>
    <cellStyle name="_NTMK forecast 2006-1_Альбом форм к БК 2008 общие_Бюджетные формы за декабрь 2008г  от 21 11 08г _Прочая СЛАЙД _Освоение  финансирование 20 05 2011г " xfId="277"/>
    <cellStyle name="_NTMK forecast 2006-1_Альбом форм к БК 2008 общие_ДП-1 Завершающий этап от 07 12 2009 на всё фин-е с изм " xfId="278"/>
    <cellStyle name="_NTMK forecast 2006-1_Альбом форм к БК 2008 общие_ДП-1 Завершающий этап от 07 12 2009 на всё фин-е с изм _Освоение  финансирование 16 05 2011г " xfId="279"/>
    <cellStyle name="_NTMK forecast 2006-1_Альбом форм к БК 2008 общие_ДП-1 Завершающий этап от 07 12 2009 на всё фин-е с изм _Освоение  финансирование 20 05 2011г " xfId="280"/>
    <cellStyle name="_NTMK forecast 2006-1_Бюджетные формы за декабрь 2008г  от 21 11 08г " xfId="281"/>
    <cellStyle name="_NTMK forecast 2006-1_Бюджетные формы за декабрь 2008г  от 21 11 08г _Освоение  финансирование 16 05 2011г " xfId="282"/>
    <cellStyle name="_NTMK forecast 2006-1_Бюджетные формы за декабрь 2008г  от 21 11 08г _Освоение  финансирование 20 05 2011г " xfId="283"/>
    <cellStyle name="_NTMK forecast 2006-1_Бюджетные формы за декабрь 2008г  от 21 11 08г _Прочая СЛАЙД " xfId="284"/>
    <cellStyle name="_NTMK forecast 2006-1_Бюджетные формы за декабрь 2008г  от 21 11 08г _Прочая СЛАЙД _Освоение  финансирование 16 05 2011г " xfId="285"/>
    <cellStyle name="_NTMK forecast 2006-1_Бюджетные формы за декабрь 2008г  от 21 11 08г _Прочая СЛАЙД _Освоение  финансирование 20 05 2011г " xfId="286"/>
    <cellStyle name="_NTMK forecast 2006-1_График ремонтов_Бюджетные формы за декабрь 2008г  от 21 11 08г " xfId="287"/>
    <cellStyle name="_NTMK forecast 2006-1_График ремонтов_Бюджетные формы за декабрь 2008г  от 21 11 08г _Освоение  финансирование 16 05 2011г " xfId="288"/>
    <cellStyle name="_NTMK forecast 2006-1_График ремонтов_Бюджетные формы за декабрь 2008г  от 21 11 08г _Освоение  финансирование 20 05 2011г " xfId="289"/>
    <cellStyle name="_NTMK forecast 2006-1_График ремонтов_Бюджетные формы за декабрь 2008г  от 21 11 08г _Прочая СЛАЙД " xfId="290"/>
    <cellStyle name="_NTMK forecast 2006-1_График ремонтов_Бюджетные формы за декабрь 2008г  от 21 11 08г _Прочая СЛАЙД _Освоение  финансирование 16 05 2011г " xfId="291"/>
    <cellStyle name="_NTMK forecast 2006-1_График ремонтов_Бюджетные формы за декабрь 2008г  от 21 11 08г _Прочая СЛАЙД _Освоение  финансирование 20 05 2011г " xfId="292"/>
    <cellStyle name="_NTMK forecast 2006-1_График ремонтов_ДП-1 Завершающий этап от 07 12 2009 на всё фин-е с изм " xfId="293"/>
    <cellStyle name="_NTMK forecast 2006-1_График ремонтов_ДП-1 Завершающий этап от 07 12 2009 на всё фин-е с изм _Освоение  финансирование 16 05 2011г " xfId="294"/>
    <cellStyle name="_NTMK forecast 2006-1_График ремонтов_ДП-1 Завершающий этап от 07 12 2009 на всё фин-е с изм _Освоение  финансирование 20 05 2011г " xfId="295"/>
    <cellStyle name="_NTMK forecast 2006-1_ДП-1 Завершающий этап от 07 12 2009 на всё фин-е с изм " xfId="296"/>
    <cellStyle name="_NTMK forecast 2006-1_ДП-1 Завершающий этап от 07 12 2009 на всё фин-е с изм _Освоение  финансирование 16 05 2011г " xfId="297"/>
    <cellStyle name="_NTMK forecast 2006-1_ДП-1 Завершающий этап от 07 12 2009 на всё фин-е с изм _Освоение  финансирование 20 05 2011г " xfId="298"/>
    <cellStyle name="_NTMK forecast 2006-1_Книга1_Бюджетные формы за декабрь 2008г  от 21 11 08г " xfId="299"/>
    <cellStyle name="_NTMK forecast 2006-1_Книга1_Бюджетные формы за декабрь 2008г  от 21 11 08г _Освоение  финансирование 16 05 2011г " xfId="300"/>
    <cellStyle name="_NTMK forecast 2006-1_Книга1_Бюджетные формы за декабрь 2008г  от 21 11 08г _Освоение  финансирование 20 05 2011г " xfId="301"/>
    <cellStyle name="_NTMK forecast 2006-1_Книга1_Бюджетные формы за декабрь 2008г  от 21 11 08г _Прочая СЛАЙД " xfId="302"/>
    <cellStyle name="_NTMK forecast 2006-1_Книга1_Бюджетные формы за декабрь 2008г  от 21 11 08г _Прочая СЛАЙД _Освоение  финансирование 16 05 2011г " xfId="303"/>
    <cellStyle name="_NTMK forecast 2006-1_Книга1_Бюджетные формы за декабрь 2008г  от 21 11 08г _Прочая СЛАЙД _Освоение  финансирование 20 05 2011г " xfId="304"/>
    <cellStyle name="_NTMK forecast 2006-1_Книга1_ДП-1 Завершающий этап от 07 12 2009 на всё фин-е с изм " xfId="305"/>
    <cellStyle name="_NTMK forecast 2006-1_Книга1_ДП-1 Завершающий этап от 07 12 2009 на всё фин-е с изм _Освоение  финансирование 16 05 2011г " xfId="306"/>
    <cellStyle name="_NTMK forecast 2006-1_Книга1_ДП-1 Завершающий этап от 07 12 2009 на всё фин-е с изм _Освоение  финансирование 20 05 2011г " xfId="307"/>
    <cellStyle name="_NTMK forecast 2006-1_ПРМ пакет_НКМК_Шаблон_ДП-1 Завершающий этап от 07 12 2009 на всё фин-е с изм " xfId="308"/>
    <cellStyle name="_NTMK forecast 2006-1_ПРМ пакет_НКМК_Шаблон_ДП-1 Завершающий этап от 07 12 2009 на всё фин-е с изм _Освоение  финансирование 16 05 2011г " xfId="309"/>
    <cellStyle name="_NTMK forecast 2006-1_ПРМ пакет_НКМК_Шаблон_ДП-1 Завершающий этап от 07 12 2009 на всё фин-е с изм _Освоение  финансирование 20 05 2011г " xfId="310"/>
    <cellStyle name="_NTMK forecast 2006-1_Производственая программа 2007 г. бюджет МП_Бюджетные формы за декабрь 2008г  от 21 11 08г " xfId="311"/>
    <cellStyle name="_NTMK forecast 2006-1_Производственая программа 2007 г. бюджет МП_Бюджетные формы за декабрь 2008г  от 21 11 08г _Освоение  финансирование 16 05 2011г " xfId="312"/>
    <cellStyle name="_NTMK forecast 2006-1_Производственая программа 2007 г. бюджет МП_Бюджетные формы за декабрь 2008г  от 21 11 08г _Освоение  финансирование 20 05 2011г " xfId="313"/>
    <cellStyle name="_NTMK forecast 2006-1_Производственая программа 2007 г. бюджет МП_Бюджетные формы за декабрь 2008г  от 21 11 08г _Прочая СЛАЙД " xfId="314"/>
    <cellStyle name="_NTMK forecast 2006-1_Производственая программа 2007 г. бюджет МП_Бюджетные формы за декабрь 2008г  от 21 11 08г _Прочая СЛАЙД _Освоение  финансирование 16 05 2011г " xfId="315"/>
    <cellStyle name="_NTMK forecast 2006-1_Производственая программа 2007 г. бюджет МП_Бюджетные формы за декабрь 2008г  от 21 11 08г _Прочая СЛАЙД _Освоение  финансирование 20 05 2011г " xfId="316"/>
    <cellStyle name="_NTMK forecast 2006-1_Производственая программа 2007 г. бюджет МП_ДП-1 Завершающий этап от 07 12 2009 на всё фин-е с изм " xfId="317"/>
    <cellStyle name="_NTMK forecast 2006-1_Производственая программа 2007 г. бюджет МП_ДП-1 Завершающий этап от 07 12 2009 на всё фин-е с изм _Освоение  финансирование 16 05 2011г " xfId="318"/>
    <cellStyle name="_NTMK forecast 2006-1_Производственая программа 2007 г. бюджет МП_ДП-1 Завершающий этап от 07 12 2009 на всё фин-е с изм _Освоение  финансирование 20 05 2011г " xfId="319"/>
    <cellStyle name="_NTMK forecast 2006-1_Рабочий капитал январь без св " xfId="320"/>
    <cellStyle name="_NTMK forecast 2006-1_Рабочий капитал январь без св _Освоение  финансирование 16 05 2011г " xfId="321"/>
    <cellStyle name="_NTMK forecast 2006-1_Рабочий капитал январь без св _Освоение  финансирование 20 05 2011г " xfId="322"/>
    <cellStyle name="_NTMK forecast 2006-1_Ремонт на 2008_Бюджетные формы за декабрь 2008г  от 21 11 08г " xfId="323"/>
    <cellStyle name="_NTMK forecast 2006-1_Ремонт на 2008_Бюджетные формы за декабрь 2008г  от 21 11 08г _Освоение  финансирование 16 05 2011г " xfId="324"/>
    <cellStyle name="_NTMK forecast 2006-1_Ремонт на 2008_Бюджетные формы за декабрь 2008г  от 21 11 08г _Освоение  финансирование 20 05 2011г " xfId="325"/>
    <cellStyle name="_NTMK forecast 2006-1_Ремонт на 2008_Бюджетные формы за декабрь 2008г  от 21 11 08г _Прочая СЛАЙД " xfId="326"/>
    <cellStyle name="_NTMK forecast 2006-1_Ремонт на 2008_Бюджетные формы за декабрь 2008г  от 21 11 08г _Прочая СЛАЙД _Освоение  финансирование 16 05 2011г " xfId="327"/>
    <cellStyle name="_NTMK forecast 2006-1_Ремонт на 2008_Бюджетные формы за декабрь 2008г  от 21 11 08г _Прочая СЛАЙД _Освоение  финансирование 20 05 2011г " xfId="328"/>
    <cellStyle name="_NTMK forecast 2006-1_Ремонт на 2008_ДП-1 Завершающий этап от 07 12 2009 на всё фин-е с изм " xfId="329"/>
    <cellStyle name="_NTMK forecast 2006-1_Ремонт на 2008_ДП-1 Завершающий этап от 07 12 2009 на всё фин-е с изм _Освоение  финансирование 16 05 2011г " xfId="330"/>
    <cellStyle name="_NTMK forecast 2006-1_Ремонт на 2008_ДП-1 Завершающий этап от 07 12 2009 на всё фин-е с изм _Освоение  финансирование 20 05 2011г " xfId="331"/>
    <cellStyle name="_NTMK forecast 2006-1_Сарех 2008 на 08.10.07г. с 62 млн._Бюджетные формы за декабрь 2008г  от 21 11 08г " xfId="332"/>
    <cellStyle name="_NTMK forecast 2006-1_Сарех 2008 на 08.10.07г. с 62 млн._Бюджетные формы за декабрь 2008г  от 21 11 08г _Освоение  финансирование 16 05 2011г " xfId="333"/>
    <cellStyle name="_NTMK forecast 2006-1_Сарех 2008 на 08.10.07г. с 62 млн._Бюджетные формы за декабрь 2008г  от 21 11 08г _Освоение  финансирование 20 05 2011г " xfId="334"/>
    <cellStyle name="_NTMK forecast 2006-1_Сарех 2008 на 08.10.07г. с 62 млн._Бюджетные формы за декабрь 2008г  от 21 11 08г _Прочая СЛАЙД " xfId="335"/>
    <cellStyle name="_NTMK forecast 2006-1_Сарех 2008 на 08.10.07г. с 62 млн._Бюджетные формы за декабрь 2008г  от 21 11 08г _Прочая СЛАЙД _Освоение  финансирование 16 05 2011г " xfId="336"/>
    <cellStyle name="_NTMK forecast 2006-1_Сарех 2008 на 08.10.07г. с 62 млн._Бюджетные формы за декабрь 2008г  от 21 11 08г _Прочая СЛАЙД _Освоение  финансирование 20 05 2011г " xfId="337"/>
    <cellStyle name="_NTMK forecast 2006-1_Сарех 2008 на 08.10.07г. с 62 млн._ДП-1 Завершающий этап от 07 12 2009 на всё фин-е с изм " xfId="338"/>
    <cellStyle name="_NTMK forecast 2006-1_Сарех 2008 на 08.10.07г. с 62 млн._ДП-1 Завершающий этап от 07 12 2009 на всё фин-е с изм _Освоение  финансирование 16 05 2011г " xfId="339"/>
    <cellStyle name="_NTMK forecast 2006-1_Сарех 2008 на 08.10.07г. с 62 млн._ДП-1 Завершающий этап от 07 12 2009 на всё фин-е с изм _Освоение  финансирование 20 05 2011г " xfId="340"/>
    <cellStyle name="_NTMK forecast 2006-1_Формат презентации 2кв2007_МП_Бюджетные формы за декабрь 2008г  от 21 11 08г " xfId="341"/>
    <cellStyle name="_NTMK forecast 2006-1_Формат презентации 2кв2007_МП_Бюджетные формы за декабрь 2008г  от 21 11 08г _Освоение  финансирование 16 05 2011г " xfId="342"/>
    <cellStyle name="_NTMK forecast 2006-1_Формат презентации 2кв2007_МП_Бюджетные формы за декабрь 2008г  от 21 11 08г _Освоение  финансирование 20 05 2011г " xfId="343"/>
    <cellStyle name="_NTMK forecast 2006-1_Формат презентации 2кв2007_МП_Бюджетные формы за декабрь 2008г  от 21 11 08г _Прочая СЛАЙД " xfId="344"/>
    <cellStyle name="_NTMK forecast 2006-1_Формат презентации 2кв2007_МП_Бюджетные формы за декабрь 2008г  от 21 11 08г _Прочая СЛАЙД _Освоение  финансирование 16 05 2011г " xfId="345"/>
    <cellStyle name="_NTMK forecast 2006-1_Формат презентации 2кв2007_МП_Бюджетные формы за декабрь 2008г  от 21 11 08г _Прочая СЛАЙД _Освоение  финансирование 20 05 2011г " xfId="346"/>
    <cellStyle name="_NTMK forecast 2006-1_Формат презентации 2кв2007_МП_ДП-1 Завершающий этап от 07 12 2009 на всё фин-е с изм " xfId="347"/>
    <cellStyle name="_NTMK forecast 2006-1_Формат презентации 2кв2007_МП_ДП-1 Завершающий этап от 07 12 2009 на всё фин-е с изм _Освоение  финансирование 16 05 2011г " xfId="348"/>
    <cellStyle name="_NTMK forecast 2006-1_Формат презентации 2кв2007_МП_ДП-1 Завершающий этап от 07 12 2009 на всё фин-е с изм _Освоение  финансирование 20 05 2011г " xfId="349"/>
    <cellStyle name="_Obd_Svod_ДП-1 Завершающий этап от 07 12 2009 на всё фин-е с изм " xfId="350"/>
    <cellStyle name="_Obd_Svod2_ДП-1 Завершающий этап от 07 12 2009 на всё фин-е с изм " xfId="351"/>
    <cellStyle name="_Obd_Svod5_ДП-1 Завершающий этап от 07 12 2009 на всё фин-е с изм " xfId="352"/>
    <cellStyle name="_Omfal DCF model_Бюджетные формы за декабрь 2008г  от 21 11 08г " xfId="353"/>
    <cellStyle name="_Omfal DCF model_Бюджетные формы за декабрь 2008г  от 21 11 08г _Освоение  финансирование 16 05 2011г " xfId="354"/>
    <cellStyle name="_Omfal DCF model_Бюджетные формы за декабрь 2008г  от 21 11 08г _Освоение  финансирование 20 05 2011г " xfId="355"/>
    <cellStyle name="_Omfal DCF model_ДП-1 Завершающий этап от 07 12 2009 на всё фин-е с изм " xfId="356"/>
    <cellStyle name="_Omfal DCF model_ДП-1 Завершающий этап от 07 12 2009 на всё фин-е с изм _Освоение  финансирование 16 05 2011г " xfId="357"/>
    <cellStyle name="_Omfal DCF model_ДП-1 Завершающий этап от 07 12 2009 на всё фин-е с изм _Освоение  финансирование 20 05 2011г " xfId="358"/>
    <cellStyle name="_Plan 2007 (margin)_ДП1_Бюджетные формы за декабрь 2008г  от 21 11 08г " xfId="359"/>
    <cellStyle name="_Plan 2007 (margin)_ДП1_Бюджетные формы за декабрь 2008г  от 21 11 08г _Освоение  финансирование 16 05 2011г " xfId="360"/>
    <cellStyle name="_Plan 2007 (margin)_ДП1_Бюджетные формы за декабрь 2008г  от 21 11 08г _Освоение  финансирование 20 05 2011г " xfId="361"/>
    <cellStyle name="_Plan 2007 (margin)_ДП1_Бюджетные формы за декабрь 2008г  от 21 11 08г _Прочая СЛАЙД " xfId="362"/>
    <cellStyle name="_Plan 2007 (margin)_ДП1_Бюджетные формы за декабрь 2008г  от 21 11 08г _Прочая СЛАЙД _Освоение  финансирование 16 05 2011г " xfId="363"/>
    <cellStyle name="_Plan 2007 (margin)_ДП1_Бюджетные формы за декабрь 2008г  от 21 11 08г _Прочая СЛАЙД _Освоение  финансирование 20 05 2011г " xfId="364"/>
    <cellStyle name="_Plan 2007 (margin)_ДП1_ДП-1 Завершающий этап от 07 12 2009 на всё фин-е с изм " xfId="365"/>
    <cellStyle name="_Plan 2007 (margin)_ДП1_ДП-1 Завершающий этап от 07 12 2009 на всё фин-е с изм _Освоение  финансирование 16 05 2011г " xfId="366"/>
    <cellStyle name="_Plan 2007 (margin)_ДП1_ДП-1 Завершающий этап от 07 12 2009 на всё фин-е с изм _Освоение  финансирование 20 05 2011г " xfId="367"/>
    <cellStyle name="_Plan 2007 (margin)_ДП1_ПРМ пакет_НКМК_Шаблон_ДП-1 Завершающий этап от 07 12 2009 на всё фин-е с изм " xfId="368"/>
    <cellStyle name="_Plan 2007 (margin)_ДП1_ПРМ пакет_НКМК_Шаблон_ДП-1 Завершающий этап от 07 12 2009 на всё фин-е с изм _Освоение  финансирование 16 05 2011г " xfId="369"/>
    <cellStyle name="_Plan 2007 (margin)_ДП1_ПРМ пакет_НКМК_Шаблон_ДП-1 Завершающий этап от 07 12 2009 на всё фин-е с изм _Освоение  финансирование 20 05 2011г " xfId="370"/>
    <cellStyle name="_Plan 2007 (margin)_ДП1_Рабочий капитал январь без св " xfId="371"/>
    <cellStyle name="_Plan 2007 (margin)_ДП1_Рабочий капитал январь без св _Освоение  финансирование 16 05 2011г " xfId="372"/>
    <cellStyle name="_Plan 2007 (margin)_ДП1_Рабочий капитал январь без св _Освоение  финансирование 20 05 2011г " xfId="373"/>
    <cellStyle name="_PLCF  as of 17 04 2007_ДП-1 Завершающий этап от 07 12 2009 на всё фин-е с изм " xfId="374"/>
    <cellStyle name="_PRM НКМК июнь-прогноз (3)_Бюджетные формы за декабрь 2008г  от 21 11 08г " xfId="375"/>
    <cellStyle name="_PRM НКМК июнь-прогноз (3)_Бюджетные формы за декабрь 2008г  от 21 11 08г _Освоение  финансирование 16 05 2011г " xfId="376"/>
    <cellStyle name="_PRM НКМК июнь-прогноз (3)_Бюджетные формы за декабрь 2008г  от 21 11 08г _Освоение  финансирование 20 05 2011г " xfId="377"/>
    <cellStyle name="_PRM НКМК июнь-прогноз (3)_Бюджетные формы за декабрь 2008г  от 21 11 08г _Прочая СЛАЙД " xfId="378"/>
    <cellStyle name="_PRM НКМК июнь-прогноз (3)_Бюджетные формы за декабрь 2008г  от 21 11 08г _Прочая СЛАЙД _Освоение  финансирование 16 05 2011г " xfId="379"/>
    <cellStyle name="_PRM НКМК июнь-прогноз (3)_Бюджетные формы за декабрь 2008г  от 21 11 08г _Прочая СЛАЙД _Освоение  финансирование 20 05 2011г " xfId="380"/>
    <cellStyle name="_PRM НКМК июнь-прогноз (3)_ДП-1 Завершающий этап от 07 12 2009 на всё фин-е с изм " xfId="381"/>
    <cellStyle name="_PRM НКМК июнь-прогноз (3)_ДП-1 Завершающий этап от 07 12 2009 на всё фин-е с изм _Освоение  финансирование 16 05 2011г " xfId="382"/>
    <cellStyle name="_PRM НКМК июнь-прогноз (3)_ДП-1 Завершающий этап от 07 12 2009 на всё фин-е с изм _Освоение  финансирование 20 05 2011г " xfId="383"/>
    <cellStyle name="_PRM отчет ЗСМК_Бюджетные формы за декабрь 2008г  от 21 11 08г " xfId="384"/>
    <cellStyle name="_PRM отчет ЗСМК_Бюджетные формы за декабрь 2008г  от 21 11 08г _Освоение  финансирование 16 05 2011г " xfId="385"/>
    <cellStyle name="_PRM отчет ЗСМК_Бюджетные формы за декабрь 2008г  от 21 11 08г _Освоение  финансирование 20 05 2011г " xfId="386"/>
    <cellStyle name="_PRM отчет ЗСМК_Бюджетные формы за декабрь 2008г  от 21 11 08г _Прочая СЛАЙД " xfId="387"/>
    <cellStyle name="_PRM отчет ЗСМК_Бюджетные формы за декабрь 2008г  от 21 11 08г _Прочая СЛАЙД _Освоение  финансирование 16 05 2011г " xfId="388"/>
    <cellStyle name="_PRM отчет ЗСМК_Бюджетные формы за декабрь 2008г  от 21 11 08г _Прочая СЛАЙД _Освоение  финансирование 20 05 2011г " xfId="389"/>
    <cellStyle name="_PRM отчет ЗСМК_ДП-1 Завершающий этап от 07 12 2009 на всё фин-е с изм " xfId="390"/>
    <cellStyle name="_PRM отчет ЗСМК_ДП-1 Завершающий этап от 07 12 2009 на всё фин-е с изм _Освоение  финансирование 16 05 2011г " xfId="391"/>
    <cellStyle name="_PRM отчет ЗСМК_ДП-1 Завершающий этап от 07 12 2009 на всё фин-е с изм _Освоение  финансирование 20 05 2011г " xfId="392"/>
    <cellStyle name="_PRM_may_ZSMK_без_WCR_Бюджетные формы за декабрь 2008г  от 21 11 08г " xfId="393"/>
    <cellStyle name="_PRM_may_ZSMK_без_WCR_Бюджетные формы за декабрь 2008г  от 21 11 08г _Освоение  финансирование 16 05 2011г " xfId="394"/>
    <cellStyle name="_PRM_may_ZSMK_без_WCR_Бюджетные формы за декабрь 2008г  от 21 11 08г _Освоение  финансирование 20 05 2011г " xfId="395"/>
    <cellStyle name="_PRM_may_ZSMK_без_WCR_Бюджетные формы за декабрь 2008г  от 21 11 08г _Прочая СЛАЙД " xfId="396"/>
    <cellStyle name="_PRM_may_ZSMK_без_WCR_Бюджетные формы за декабрь 2008г  от 21 11 08г _Прочая СЛАЙД _Освоение  финансирование 16 05 2011г " xfId="397"/>
    <cellStyle name="_PRM_may_ZSMK_без_WCR_Бюджетные формы за декабрь 2008г  от 21 11 08г _Прочая СЛАЙД _Освоение  финансирование 20 05 2011г " xfId="398"/>
    <cellStyle name="_PRM_may_ZSMK_без_WCR_ДП-1 Завершающий этап от 07 12 2009 на всё фин-е с изм " xfId="399"/>
    <cellStyle name="_PRM_may_ZSMK_без_WCR_ДП-1 Завершающий этап от 07 12 2009 на всё фин-е с изм _Освоение  финансирование 16 05 2011г " xfId="400"/>
    <cellStyle name="_PRM_may_ZSMK_без_WCR_ДП-1 Завершающий этап от 07 12 2009 на всё фин-е с изм _Освоение  финансирование 20 05 2011г " xfId="401"/>
    <cellStyle name="_PRM_Бюджетные формы за декабрь 2008г  от 21 11 08г " xfId="402"/>
    <cellStyle name="_PRM_Бюджетные формы за декабрь 2008г  от 21 11 08г _Освоение  финансирование 16 05 2011г " xfId="403"/>
    <cellStyle name="_PRM_Бюджетные формы за декабрь 2008г  от 21 11 08г _Освоение  финансирование 20 05 2011г " xfId="404"/>
    <cellStyle name="_PRM_Бюджетные формы за декабрь 2008г  от 21 11 08г _Прочая СЛАЙД " xfId="405"/>
    <cellStyle name="_PRM_Бюджетные формы за декабрь 2008г  от 21 11 08г _Прочая СЛАЙД _Освоение  финансирование 16 05 2011г " xfId="406"/>
    <cellStyle name="_PRM_Бюджетные формы за декабрь 2008г  от 21 11 08г _Прочая СЛАЙД _Освоение  финансирование 20 05 2011г " xfId="407"/>
    <cellStyle name="_PRM_ДП-1 Завершающий этап от 07 12 2009 на всё фин-е с изм " xfId="408"/>
    <cellStyle name="_PRM_ДП-1 Завершающий этап от 07 12 2009 на всё фин-е с изм _Освоение  финансирование 16 05 2011г " xfId="409"/>
    <cellStyle name="_PRM_ДП-1 Завершающий этап от 07 12 2009 на всё фин-е с изм _Освоение  финансирование 20 05 2011г " xfId="410"/>
    <cellStyle name="_PRM_лист МД_4 месяца_2007_15 03 07 (2)_Бюджетные формы за декабрь 2008г  от 21 11 08г " xfId="411"/>
    <cellStyle name="_PRM_лист МД_4 месяца_2007_15 03 07 (2)_Бюджетные формы за декабрь 2008г  от 21 11 08г _Освоение  финансирование 16 05 2011г " xfId="412"/>
    <cellStyle name="_PRM_лист МД_4 месяца_2007_15 03 07 (2)_Бюджетные формы за декабрь 2008г  от 21 11 08г _Освоение  финансирование 20 05 2011г " xfId="413"/>
    <cellStyle name="_PRM_лист МД_4 месяца_2007_15 03 07 (2)_Бюджетные формы за декабрь 2008г  от 21 11 08г _Прочая СЛАЙД " xfId="414"/>
    <cellStyle name="_PRM_лист МД_4 месяца_2007_15 03 07 (2)_Бюджетные формы за декабрь 2008г  от 21 11 08г _Прочая СЛАЙД _Освоение  финансирование 16 05 2011г " xfId="415"/>
    <cellStyle name="_PRM_лист МД_4 месяца_2007_15 03 07 (2)_Бюджетные формы за декабрь 2008г  от 21 11 08г _Прочая СЛАЙД _Освоение  финансирование 20 05 2011г " xfId="416"/>
    <cellStyle name="_PRM_лист МД_4 месяца_2007_15 03 07 (2)_ДП-1 Завершающий этап от 07 12 2009 на всё фин-е с изм " xfId="417"/>
    <cellStyle name="_PRM_лист МД_4 месяца_2007_15 03 07 (2)_ДП-1 Завершающий этап от 07 12 2009 на всё фин-е с изм _Освоение  финансирование 16 05 2011г " xfId="418"/>
    <cellStyle name="_PRM_лист МД_4 месяца_2007_15 03 07 (2)_ДП-1 Завершающий этап от 07 12 2009 на всё фин-е с изм _Освоение  финансирование 20 05 2011г " xfId="419"/>
    <cellStyle name="_Segment sales evraz_Бюджетные формы за декабрь 2008г  от 21 11 08г " xfId="420"/>
    <cellStyle name="_Segment sales evraz_Бюджетные формы за декабрь 2008г  от 21 11 08г _Освоение  финансирование 16 05 2011г " xfId="421"/>
    <cellStyle name="_Segment sales evraz_Бюджетные формы за декабрь 2008г  от 21 11 08г _Освоение  финансирование 20 05 2011г " xfId="422"/>
    <cellStyle name="_Segment sales evraz_Бюджетные формы за декабрь 2008г  от 21 11 08г _Прочая СЛАЙД " xfId="423"/>
    <cellStyle name="_Segment sales evraz_Бюджетные формы за декабрь 2008г  от 21 11 08г _Прочая СЛАЙД _Освоение  финансирование 16 05 2011г " xfId="424"/>
    <cellStyle name="_Segment sales evraz_Бюджетные формы за декабрь 2008г  от 21 11 08г _Прочая СЛАЙД _Освоение  финансирование 20 05 2011г " xfId="425"/>
    <cellStyle name="_Segment sales evraz_ДП-1 Завершающий этап от 07 12 2009 на всё фин-е с изм " xfId="426"/>
    <cellStyle name="_Segment sales evraz_ДП-1 Завершающий этап от 07 12 2009 на всё фин-е с изм _Освоение  финансирование 16 05 2011г " xfId="427"/>
    <cellStyle name="_Segment sales evraz_ДП-1 Завершающий этап от 07 12 2009 на всё фин-е с изм _Освоение  финансирование 20 05 2011г " xfId="428"/>
    <cellStyle name="_Segment sales evraz_ПРМ пакет_НКМК_Шаблон_ДП-1 Завершающий этап от 07 12 2009 на всё фин-е с изм " xfId="429"/>
    <cellStyle name="_Segment sales evraz_ПРМ пакет_НКМК_Шаблон_ДП-1 Завершающий этап от 07 12 2009 на всё фин-е с изм _Освоение  финансирование 16 05 2011г " xfId="430"/>
    <cellStyle name="_Segment sales evraz_ПРМ пакет_НКМК_Шаблон_ДП-1 Завершающий этап от 07 12 2009 на всё фин-е с изм _Освоение  финансирование 20 05 2011г " xfId="431"/>
    <cellStyle name="_Segment sales evraz_Рабочий капитал январь без св " xfId="432"/>
    <cellStyle name="_Segment sales evraz_Рабочий капитал январь без св _Освоение  финансирование 16 05 2011г " xfId="433"/>
    <cellStyle name="_Segment sales evraz_Рабочий капитал январь без св _Освоение  финансирование 20 05 2011г " xfId="434"/>
    <cellStyle name="_Stahl NK new valuation_15.11.05_Бюджетные формы за декабрь 2008г  от 21 11 08г " xfId="435"/>
    <cellStyle name="_Stahl NK new valuation_15.11.05_Бюджетные формы за декабрь 2008г  от 21 11 08г _Освоение  финансирование 16 05 2011г " xfId="436"/>
    <cellStyle name="_Stahl NK new valuation_15.11.05_Бюджетные формы за декабрь 2008г  от 21 11 08г _Освоение  финансирование 20 05 2011г " xfId="437"/>
    <cellStyle name="_Stahl NK new valuation_15.11.05_Бюджетные формы за декабрь 2008г  от 21 11 08г _Прочая СЛАЙД " xfId="438"/>
    <cellStyle name="_Stahl NK new valuation_15.11.05_Бюджетные формы за декабрь 2008г  от 21 11 08г _Прочая СЛАЙД _Освоение  финансирование 16 05 2011г " xfId="439"/>
    <cellStyle name="_Stahl NK new valuation_15.11.05_Бюджетные формы за декабрь 2008г  от 21 11 08г _Прочая СЛАЙД _Освоение  финансирование 20 05 2011г " xfId="440"/>
    <cellStyle name="_Stahl NK new valuation_15.11.05_ДП-1 Завершающий этап от 07 12 2009 на всё фин-е с изм " xfId="441"/>
    <cellStyle name="_Stahl NK new valuation_15.11.05_ДП-1 Завершающий этап от 07 12 2009 на всё фин-е с изм _Освоение  финансирование 16 05 2011г " xfId="442"/>
    <cellStyle name="_Stahl NK new valuation_15.11.05_ДП-1 Завершающий этап от 07 12 2009 на всё фин-е с изм _Освоение  финансирование 20 05 2011г " xfId="443"/>
    <cellStyle name="_Stahl NK new valuation_15.11.05_ПРМ пакет_НКМК_Шаблон_ДП-1 Завершающий этап от 07 12 2009 на всё фин-е с изм " xfId="444"/>
    <cellStyle name="_Stahl NK new valuation_15.11.05_ПРМ пакет_НКМК_Шаблон_ДП-1 Завершающий этап от 07 12 2009 на всё фин-е с изм _Освоение  финансирование 16 05 2011г " xfId="445"/>
    <cellStyle name="_Stahl NK new valuation_15.11.05_ПРМ пакет_НКМК_Шаблон_ДП-1 Завершающий этап от 07 12 2009 на всё фин-е с изм _Освоение  финансирование 20 05 2011г " xfId="446"/>
    <cellStyle name="_Stahl NK new valuation_15.11.05_Рабочий капитал январь без св " xfId="447"/>
    <cellStyle name="_Stahl NK new valuation_15.11.05_Рабочий капитал январь без св _Освоение  финансирование 16 05 2011г " xfId="448"/>
    <cellStyle name="_Stahl NK new valuation_15.11.05_Рабочий капитал январь без св _Освоение  финансирование 20 05 2011г " xfId="449"/>
    <cellStyle name="_SubHeading_Debt schedule_Бюджетные формы за декабрь 2008г  от 21 11 08г " xfId="450"/>
    <cellStyle name="_SubHeading_Debt schedule_Бюджетные формы за декабрь 2008г  от 21 11 08г _Освоение  финансирование 16 05 2011г " xfId="451"/>
    <cellStyle name="_SubHeading_Debt schedule_Бюджетные формы за декабрь 2008г  от 21 11 08г _Освоение  финансирование 20 05 2011г " xfId="452"/>
    <cellStyle name="_SubHeading_Debt schedule_ДП-1 Завершающий этап от 07 12 2009 на всё фин-е с изм " xfId="453"/>
    <cellStyle name="_SubHeading_Debt schedule_ДП-1 Завершающий этап от 07 12 2009 на всё фин-е с изм _Освоение  финансирование 16 05 2011г " xfId="454"/>
    <cellStyle name="_SubHeading_Debt schedule_ДП-1 Завершающий этап от 07 12 2009 на всё фин-е с изм _Освоение  финансирование 20 05 2011г " xfId="455"/>
    <cellStyle name="_SubHeading_DRG Data_Бюджетные формы за декабрь 2008г  от 21 11 08г " xfId="456"/>
    <cellStyle name="_SubHeading_DRG Data_Бюджетные формы за декабрь 2008г  от 21 11 08г _Освоение  финансирование 16 05 2011г " xfId="457"/>
    <cellStyle name="_SubHeading_DRG Data_Бюджетные формы за декабрь 2008г  от 21 11 08г _Освоение  финансирование 20 05 2011г " xfId="458"/>
    <cellStyle name="_SubHeading_DRG Data_ДП-1 Завершающий этап от 07 12 2009 на всё фин-е с изм " xfId="459"/>
    <cellStyle name="_SubHeading_DRG Data_ДП-1 Завершающий этап от 07 12 2009 на всё фин-е с изм _Освоение  финансирование 16 05 2011г " xfId="460"/>
    <cellStyle name="_SubHeading_DRG Data_ДП-1 Завершающий этап от 07 12 2009 на всё фин-е с изм _Освоение  финансирование 20 05 2011г " xfId="461"/>
    <cellStyle name="_SubHeading_Key macto indicators_Бюджетные формы за декабрь 2008г  от 21 11 08г " xfId="462"/>
    <cellStyle name="_SubHeading_Key macto indicators_Бюджетные формы за декабрь 2008г  от 21 11 08г _Освоение  финансирование 16 05 2011г " xfId="463"/>
    <cellStyle name="_SubHeading_Key macto indicators_Бюджетные формы за декабрь 2008г  от 21 11 08г _Освоение  финансирование 20 05 2011г " xfId="464"/>
    <cellStyle name="_SubHeading_Key macto indicators_ДП-1 Завершающий этап от 07 12 2009 на всё фин-е с изм " xfId="465"/>
    <cellStyle name="_SubHeading_Key macto indicators_ДП-1 Завершающий этап от 07 12 2009 на всё фин-е с изм _Освоение  финансирование 16 05 2011г " xfId="466"/>
    <cellStyle name="_SubHeading_Key macto indicators_ДП-1 Завершающий этап от 07 12 2009 на всё фин-е с изм _Освоение  финансирование 20 05 2011г " xfId="467"/>
    <cellStyle name="_SubHeading_Meeting october 13_tmk_Бюджетные формы за декабрь 2008г  от 21 11 08г " xfId="468"/>
    <cellStyle name="_SubHeading_Meeting october 13_tmk_Бюджетные формы за декабрь 2008г  от 21 11 08г _Освоение  финансирование 16 05 2011г " xfId="469"/>
    <cellStyle name="_SubHeading_Meeting october 13_tmk_Бюджетные формы за декабрь 2008г  от 21 11 08г _Освоение  финансирование 20 05 2011г " xfId="470"/>
    <cellStyle name="_SubHeading_Meeting october 13_tmk_ДП-1 Завершающий этап от 07 12 2009 на всё фин-е с изм " xfId="471"/>
    <cellStyle name="_SubHeading_Meeting october 13_tmk_ДП-1 Завершающий этап от 07 12 2009 на всё фин-е с изм _Освоение  финансирование 16 05 2011г " xfId="472"/>
    <cellStyle name="_SubHeading_Meeting october 13_tmk_ДП-1 Завершающий этап от 07 12 2009 на всё фин-е с изм _Освоение  финансирование 20 05 2011г " xfId="473"/>
    <cellStyle name="_SubHeading_prestemp_Бюджетные формы за декабрь 2008г  от 21 11 08г " xfId="474"/>
    <cellStyle name="_SubHeading_prestemp_Бюджетные формы за декабрь 2008г  от 21 11 08г _Освоение  финансирование 16 05 2011г " xfId="475"/>
    <cellStyle name="_SubHeading_prestemp_Бюджетные формы за декабрь 2008г  от 21 11 08г _Освоение  финансирование 20 05 2011г " xfId="476"/>
    <cellStyle name="_SubHeading_prestemp_ДП-1 Завершающий этап от 07 12 2009 на всё фин-е с изм " xfId="477"/>
    <cellStyle name="_SubHeading_prestemp_ДП-1 Завершающий этап от 07 12 2009 на всё фин-е с изм _Освоение  финансирование 16 05 2011г " xfId="478"/>
    <cellStyle name="_SubHeading_prestemp_ДП-1 Завершающий этап от 07 12 2009 на всё фин-е с изм _Освоение  финансирование 20 05 2011г " xfId="479"/>
    <cellStyle name="_Table_Debt schedule_Бюджетные формы за декабрь 2008г  от 21 11 08г " xfId="480"/>
    <cellStyle name="_Table_Debt schedule_Бюджетные формы за декабрь 2008г  от 21 11 08г _Освоение  финансирование 16 05 2011г " xfId="481"/>
    <cellStyle name="_Table_Debt schedule_Бюджетные формы за декабрь 2008г  от 21 11 08г _Освоение  финансирование 20 05 2011г " xfId="482"/>
    <cellStyle name="_Table_Debt schedule_ДП-1 Завершающий этап от 07 12 2009 на всё фин-е с изм " xfId="483"/>
    <cellStyle name="_Table_Debt schedule_ДП-1 Завершающий этап от 07 12 2009 на всё фин-е с изм _Освоение  финансирование 16 05 2011г " xfId="484"/>
    <cellStyle name="_Table_Debt schedule_ДП-1 Завершающий этап от 07 12 2009 на всё фин-е с изм _Освоение  финансирование 20 05 2011г " xfId="485"/>
    <cellStyle name="_Table_DRG Data_Бюджетные формы за декабрь 2008г  от 21 11 08г " xfId="486"/>
    <cellStyle name="_Table_DRG Data_Бюджетные формы за декабрь 2008г  от 21 11 08г _Освоение  финансирование 16 05 2011г " xfId="487"/>
    <cellStyle name="_Table_DRG Data_Бюджетные формы за декабрь 2008г  от 21 11 08г _Освоение  финансирование 20 05 2011г " xfId="488"/>
    <cellStyle name="_Table_DRG Data_ДП-1 Завершающий этап от 07 12 2009 на всё фин-е с изм " xfId="489"/>
    <cellStyle name="_Table_DRG Data_ДП-1 Завершающий этап от 07 12 2009 на всё фин-е с изм _Освоение  финансирование 16 05 2011г " xfId="490"/>
    <cellStyle name="_Table_DRG Data_ДП-1 Завершающий этап от 07 12 2009 на всё фин-е с изм _Освоение  финансирование 20 05 2011г " xfId="491"/>
    <cellStyle name="_Table_Key macto indicators_Бюджетные формы за декабрь 2008г  от 21 11 08г " xfId="492"/>
    <cellStyle name="_Table_Key macto indicators_Бюджетные формы за декабрь 2008г  от 21 11 08г _Освоение  финансирование 16 05 2011г " xfId="493"/>
    <cellStyle name="_Table_Key macto indicators_Бюджетные формы за декабрь 2008г  от 21 11 08г _Освоение  финансирование 20 05 2011г " xfId="494"/>
    <cellStyle name="_Table_Key macto indicators_ДП-1 Завершающий этап от 07 12 2009 на всё фин-е с изм " xfId="495"/>
    <cellStyle name="_Table_Key macto indicators_ДП-1 Завершающий этап от 07 12 2009 на всё фин-е с изм _Освоение  финансирование 16 05 2011г " xfId="496"/>
    <cellStyle name="_Table_Key macto indicators_ДП-1 Завершающий этап от 07 12 2009 на всё фин-е с изм _Освоение  финансирование 20 05 2011г " xfId="497"/>
    <cellStyle name="_Table_Meeting october 13_tmk_Бюджетные формы за декабрь 2008г  от 21 11 08г " xfId="498"/>
    <cellStyle name="_Table_Meeting october 13_tmk_Бюджетные формы за декабрь 2008г  от 21 11 08г _Освоение  финансирование 16 05 2011г " xfId="499"/>
    <cellStyle name="_Table_Meeting october 13_tmk_Бюджетные формы за декабрь 2008г  от 21 11 08г _Освоение  финансирование 20 05 2011г " xfId="500"/>
    <cellStyle name="_Table_Meeting october 13_tmk_ДП-1 Завершающий этап от 07 12 2009 на всё фин-е с изм " xfId="501"/>
    <cellStyle name="_Table_Meeting october 13_tmk_ДП-1 Завершающий этап от 07 12 2009 на всё фин-е с изм _Освоение  финансирование 16 05 2011г " xfId="502"/>
    <cellStyle name="_Table_Meeting october 13_tmk_ДП-1 Завершающий этап от 07 12 2009 на всё фин-е с изм _Освоение  финансирование 20 05 2011г " xfId="503"/>
    <cellStyle name="_TableHead_Debt schedule_Бюджетные формы за декабрь 2008г  от 21 11 08г " xfId="504"/>
    <cellStyle name="_TableHead_Debt schedule_Бюджетные формы за декабрь 2008г  от 21 11 08г _Освоение  финансирование 16 05 2011г " xfId="505"/>
    <cellStyle name="_TableHead_Debt schedule_Бюджетные формы за декабрь 2008г  от 21 11 08г _Освоение  финансирование 20 05 2011г " xfId="506"/>
    <cellStyle name="_TableHead_Debt schedule_ДП-1 Завершающий этап от 07 12 2009 на всё фин-е с изм " xfId="507"/>
    <cellStyle name="_TableHead_Debt schedule_ДП-1 Завершающий этап от 07 12 2009 на всё фин-е с изм _Освоение  финансирование 16 05 2011г " xfId="508"/>
    <cellStyle name="_TableHead_Debt schedule_ДП-1 Завершающий этап от 07 12 2009 на всё фин-е с изм _Освоение  финансирование 20 05 2011г " xfId="509"/>
    <cellStyle name="_TableHead_DRG Data_Бюджетные формы за декабрь 2008г  от 21 11 08г " xfId="510"/>
    <cellStyle name="_TableHead_DRG Data_Бюджетные формы за декабрь 2008г  от 21 11 08г _Освоение  финансирование 16 05 2011г " xfId="511"/>
    <cellStyle name="_TableHead_DRG Data_Бюджетные формы за декабрь 2008г  от 21 11 08г _Освоение  финансирование 20 05 2011г " xfId="512"/>
    <cellStyle name="_TableHead_DRG Data_ДП-1 Завершающий этап от 07 12 2009 на всё фин-е с изм " xfId="513"/>
    <cellStyle name="_TableHead_DRG Data_ДП-1 Завершающий этап от 07 12 2009 на всё фин-е с изм _Освоение  финансирование 16 05 2011г " xfId="514"/>
    <cellStyle name="_TableHead_DRG Data_ДП-1 Завершающий этап от 07 12 2009 на всё фин-е с изм _Освоение  финансирование 20 05 2011г " xfId="515"/>
    <cellStyle name="_TableHead_Key macto indicators_Бюджетные формы за декабрь 2008г  от 21 11 08г " xfId="516"/>
    <cellStyle name="_TableHead_Key macto indicators_Бюджетные формы за декабрь 2008г  от 21 11 08г _Освоение  финансирование 16 05 2011г " xfId="517"/>
    <cellStyle name="_TableHead_Key macto indicators_Бюджетные формы за декабрь 2008г  от 21 11 08г _Освоение  финансирование 20 05 2011г " xfId="518"/>
    <cellStyle name="_TableHead_Key macto indicators_ДП-1 Завершающий этап от 07 12 2009 на всё фин-е с изм " xfId="519"/>
    <cellStyle name="_TableHead_Key macto indicators_ДП-1 Завершающий этап от 07 12 2009 на всё фин-е с изм _Освоение  финансирование 16 05 2011г " xfId="520"/>
    <cellStyle name="_TableHead_Key macto indicators_ДП-1 Завершающий этап от 07 12 2009 на всё фин-е с изм _Освоение  финансирование 20 05 2011г " xfId="521"/>
    <cellStyle name="_TableHead_Meeting october 13_tmk_Бюджетные формы за декабрь 2008г  от 21 11 08г " xfId="522"/>
    <cellStyle name="_TableHead_Meeting october 13_tmk_Бюджетные формы за декабрь 2008г  от 21 11 08г _Освоение  финансирование 16 05 2011г " xfId="523"/>
    <cellStyle name="_TableHead_Meeting october 13_tmk_Бюджетные формы за декабрь 2008г  от 21 11 08г _Освоение  финансирование 20 05 2011г " xfId="524"/>
    <cellStyle name="_TableHead_Meeting october 13_tmk_ДП-1 Завершающий этап от 07 12 2009 на всё фин-е с изм " xfId="525"/>
    <cellStyle name="_TableHead_Meeting october 13_tmk_ДП-1 Завершающий этап от 07 12 2009 на всё фин-е с изм _Освоение  финансирование 16 05 2011г " xfId="526"/>
    <cellStyle name="_TableHead_Meeting october 13_tmk_ДП-1 Завершающий этап от 07 12 2009 на всё фин-е с изм _Освоение  финансирование 20 05 2011г " xfId="527"/>
    <cellStyle name="_TableRowHead_Debt schedule_Бюджетные формы за декабрь 2008г  от 21 11 08г " xfId="528"/>
    <cellStyle name="_TableRowHead_Debt schedule_Бюджетные формы за декабрь 2008г  от 21 11 08г _Освоение  финансирование 16 05 2011г " xfId="529"/>
    <cellStyle name="_TableRowHead_Debt schedule_Бюджетные формы за декабрь 2008г  от 21 11 08г _Освоение  финансирование 20 05 2011г " xfId="530"/>
    <cellStyle name="_TableRowHead_Debt schedule_ДП-1 Завершающий этап от 07 12 2009 на всё фин-е с изм " xfId="531"/>
    <cellStyle name="_TableRowHead_Debt schedule_ДП-1 Завершающий этап от 07 12 2009 на всё фин-е с изм _Освоение  финансирование 16 05 2011г " xfId="532"/>
    <cellStyle name="_TableRowHead_Debt schedule_ДП-1 Завершающий этап от 07 12 2009 на всё фин-е с изм _Освоение  финансирование 20 05 2011г " xfId="533"/>
    <cellStyle name="_TableRowHead_DRG Data_Бюджетные формы за декабрь 2008г  от 21 11 08г " xfId="534"/>
    <cellStyle name="_TableRowHead_DRG Data_Бюджетные формы за декабрь 2008г  от 21 11 08г _Освоение  финансирование 16 05 2011г " xfId="535"/>
    <cellStyle name="_TableRowHead_DRG Data_Бюджетные формы за декабрь 2008г  от 21 11 08г _Освоение  финансирование 20 05 2011г " xfId="536"/>
    <cellStyle name="_TableRowHead_DRG Data_ДП-1 Завершающий этап от 07 12 2009 на всё фин-е с изм " xfId="537"/>
    <cellStyle name="_TableRowHead_DRG Data_ДП-1 Завершающий этап от 07 12 2009 на всё фин-е с изм _Освоение  финансирование 16 05 2011г " xfId="538"/>
    <cellStyle name="_TableRowHead_DRG Data_ДП-1 Завершающий этап от 07 12 2009 на всё фин-е с изм _Освоение  финансирование 20 05 2011г " xfId="539"/>
    <cellStyle name="_TableRowHead_Key macto indicators_Бюджетные формы за декабрь 2008г  от 21 11 08г " xfId="540"/>
    <cellStyle name="_TableRowHead_Key macto indicators_Бюджетные формы за декабрь 2008г  от 21 11 08г _Освоение  финансирование 16 05 2011г " xfId="541"/>
    <cellStyle name="_TableRowHead_Key macto indicators_Бюджетные формы за декабрь 2008г  от 21 11 08г _Освоение  финансирование 20 05 2011г " xfId="542"/>
    <cellStyle name="_TableRowHead_Key macto indicators_ДП-1 Завершающий этап от 07 12 2009 на всё фин-е с изм " xfId="543"/>
    <cellStyle name="_TableRowHead_Key macto indicators_ДП-1 Завершающий этап от 07 12 2009 на всё фин-е с изм _Освоение  финансирование 16 05 2011г " xfId="544"/>
    <cellStyle name="_TableRowHead_Key macto indicators_ДП-1 Завершающий этап от 07 12 2009 на всё фин-е с изм _Освоение  финансирование 20 05 2011г " xfId="545"/>
    <cellStyle name="_TableRowHead_Meeting october 13_tmk_Бюджетные формы за декабрь 2008г  от 21 11 08г " xfId="546"/>
    <cellStyle name="_TableRowHead_Meeting october 13_tmk_Бюджетные формы за декабрь 2008г  от 21 11 08г _Освоение  финансирование 16 05 2011г " xfId="547"/>
    <cellStyle name="_TableRowHead_Meeting october 13_tmk_Бюджетные формы за декабрь 2008г  от 21 11 08г _Освоение  финансирование 20 05 2011г " xfId="548"/>
    <cellStyle name="_TableRowHead_Meeting october 13_tmk_ДП-1 Завершающий этап от 07 12 2009 на всё фин-е с изм " xfId="549"/>
    <cellStyle name="_TableRowHead_Meeting october 13_tmk_ДП-1 Завершающий этап от 07 12 2009 на всё фин-е с изм _Освоение  финансирование 16 05 2011г " xfId="550"/>
    <cellStyle name="_TableRowHead_Meeting october 13_tmk_ДП-1 Завершающий этап от 07 12 2009 на всё фин-е с изм _Освоение  финансирование 20 05 2011г " xfId="551"/>
    <cellStyle name="_TableSuperHead_DRG Data_Бюджетные формы за декабрь 2008г  от 21 11 08г " xfId="552"/>
    <cellStyle name="_TableSuperHead_DRG Data_Бюджетные формы за декабрь 2008г  от 21 11 08г _Освоение  финансирование 16 05 2011г " xfId="553"/>
    <cellStyle name="_TableSuperHead_DRG Data_Бюджетные формы за декабрь 2008г  от 21 11 08г _Освоение  финансирование 20 05 2011г " xfId="554"/>
    <cellStyle name="_TableSuperHead_DRG Data_ДП-1 Завершающий этап от 07 12 2009 на всё фин-е с изм " xfId="555"/>
    <cellStyle name="_TableSuperHead_DRG Data_ДП-1 Завершающий этап от 07 12 2009 на всё фин-е с изм _Освоение  финансирование 16 05 2011г " xfId="556"/>
    <cellStyle name="_TableSuperHead_DRG Data_ДП-1 Завершающий этап от 07 12 2009 на всё фин-е с изм _Освоение  финансирование 20 05 2011г " xfId="557"/>
    <cellStyle name="_TableSuperHead_Бюджетные формы за декабрь 2008г  от 21 11 08г " xfId="558"/>
    <cellStyle name="_TableSuperHead_Бюджетные формы за декабрь 2008г  от 21 11 08г _Освоение  финансирование 16 05 2011г " xfId="559"/>
    <cellStyle name="_TableSuperHead_Бюджетные формы за декабрь 2008г  от 21 11 08г _Освоение  финансирование 20 05 2011г " xfId="560"/>
    <cellStyle name="_TableSuperHead_ДП-1 Завершающий этап от 07 12 2009 на всё фин-е с изм " xfId="561"/>
    <cellStyle name="_TableSuperHead_ДП-1 Завершающий этап от 07 12 2009 на всё фин-е с изм _Освоение  финансирование 16 05 2011г " xfId="562"/>
    <cellStyle name="_TableSuperHead_ДП-1 Завершающий этап от 07 12 2009 на всё фин-е с изм _Освоение  финансирование 20 05 2011г " xfId="563"/>
    <cellStyle name="_TP DCF model v.2_Бюджетные формы за декабрь 2008г  от 21 11 08г " xfId="564"/>
    <cellStyle name="_TP DCF model v.2_Бюджетные формы за декабрь 2008г  от 21 11 08г _Освоение  финансирование 16 05 2011г " xfId="565"/>
    <cellStyle name="_TP DCF model v.2_Бюджетные формы за декабрь 2008г  от 21 11 08г _Освоение  финансирование 20 05 2011г " xfId="566"/>
    <cellStyle name="_TP DCF model v.2_ДП-1 Завершающий этап от 07 12 2009 на всё фин-е с изм " xfId="567"/>
    <cellStyle name="_TP DCF model v.2_ДП-1 Завершающий этап от 07 12 2009 на всё фин-е с изм _Освоение  финансирование 16 05 2011г " xfId="568"/>
    <cellStyle name="_TP DCF model v.2_ДП-1 Завершающий этап от 07 12 2009 на всё фин-е с изм _Освоение  финансирование 20 05 2011г " xfId="569"/>
    <cellStyle name="_UFOP 3mo " xfId="570"/>
    <cellStyle name="_Аналитические_признаки" xfId="571"/>
    <cellStyle name="_Аналитические_признаки - исправленная версия" xfId="572"/>
    <cellStyle name="_Бюджет форма июль ОО кап строй  и инвестиции 08 06 07_ДП-1 Завершающий этап от 07 12 2009 на всё фин-е с изм " xfId="573"/>
    <cellStyle name="_Бюджет форма июль ОО кап строй  и инвестиции 08 06 07_ДП-1 Завершающий этап от 07 12 2009 на всё фин-е с изм _Освоение  финансирование 16 05 2011г " xfId="574"/>
    <cellStyle name="_Бюджет форма июль ОО кап строй  и инвестиции 08 06 07_ДП-1 Завершающий этап от 07 12 2009 на всё фин-е с изм _Освоение  финансирование 20 05 2011г " xfId="575"/>
    <cellStyle name="_ВВ - Динамика цен 2007г " xfId="576"/>
    <cellStyle name="_Выручка от реализации 2008г._Бюджетные формы за декабрь 2008г  от 21 11 08г " xfId="577"/>
    <cellStyle name="_Выручка от реализации 2008г._Бюджетные формы за декабрь 2008г  от 21 11 08г _Освоение  финансирование 16 05 2011г " xfId="578"/>
    <cellStyle name="_Выручка от реализации 2008г._Бюджетные формы за декабрь 2008г  от 21 11 08г _Освоение  финансирование 20 05 2011г " xfId="579"/>
    <cellStyle name="_Выручка от реализации 2008г._Бюджетные формы за декабрь 2008г  от 21 11 08г _Прочая СЛАЙД " xfId="580"/>
    <cellStyle name="_Выручка от реализации 2008г._Бюджетные формы за декабрь 2008г  от 21 11 08г _Прочая СЛАЙД _Освоение  финансирование 16 05 2011г " xfId="581"/>
    <cellStyle name="_Выручка от реализации 2008г._Бюджетные формы за декабрь 2008г  от 21 11 08г _Прочая СЛАЙД _Освоение  финансирование 20 05 2011г " xfId="582"/>
    <cellStyle name="_Гр Фин  1 кв  2010г  в разрезе по мес  с изм " xfId="583"/>
    <cellStyle name="_График Фин  1 кв  2010г  в разрезе по мес " xfId="584"/>
    <cellStyle name="_Графитированные электроды - Динамика цен 2007г " xfId="585"/>
    <cellStyle name="_ДКЗ 1 01 - 1 05 09 " xfId="586"/>
    <cellStyle name="_ДКЗ 1 01 - 1 05 09 _Освоение  финансирование 16 05 2011г " xfId="587"/>
    <cellStyle name="_ДКЗ 1 01 - 1 05 09 _Освоение  финансирование 20 05 2011г " xfId="588"/>
    <cellStyle name="_Единица отчетности_update" xfId="589"/>
    <cellStyle name="_Зая2005 " xfId="590"/>
    <cellStyle name="_Заявка на май НТМК 06.04_ДП-1 Завершающий этап от 07 12 2009 на всё фин-е с изм " xfId="591"/>
    <cellStyle name="_Заявка на май НТМК 06.04_ДП-1 Завершающий этап от 07 12 2009 на всё фин-е с изм _Освоение  финансирование 16 05 2011г " xfId="592"/>
    <cellStyle name="_Заявка на май НТМК 06.04_ДП-1 Завершающий этап от 07 12 2009 на всё фин-е с изм _Освоение  финансирование 20 05 2011г " xfId="593"/>
    <cellStyle name="_ЗСМК - ПРМ пакет - АВГУСТ (24.07.07 2104)_Бюджетные формы за декабрь 2008г  от 21 11 08г " xfId="594"/>
    <cellStyle name="_ЗСМК - ПРМ пакет - АВГУСТ (24.07.07 2104)_Бюджетные формы за декабрь 2008г  от 21 11 08г _Освоение  финансирование 16 05 2011г " xfId="595"/>
    <cellStyle name="_ЗСМК - ПРМ пакет - АВГУСТ (24.07.07 2104)_Бюджетные формы за декабрь 2008г  от 21 11 08г _Освоение  финансирование 20 05 2011г " xfId="596"/>
    <cellStyle name="_ЗСМК - ПРМ пакет - АВГУСТ (24.07.07 2104)_Бюджетные формы за декабрь 2008г  от 21 11 08г _Прочая СЛАЙД " xfId="597"/>
    <cellStyle name="_ЗСМК - ПРМ пакет - АВГУСТ (24.07.07 2104)_Бюджетные формы за декабрь 2008г  от 21 11 08г _Прочая СЛАЙД _Освоение  финансирование 16 05 2011г " xfId="598"/>
    <cellStyle name="_ЗСМК - ПРМ пакет - АВГУСТ (24.07.07 2104)_Бюджетные формы за декабрь 2008г  от 21 11 08г _Прочая СЛАЙД _Освоение  финансирование 20 05 2011г " xfId="599"/>
    <cellStyle name="_ЗСМК отчет за январь 2006 (2005.12.27) план ЕХ" xfId="600"/>
    <cellStyle name="_ЗСМК отчет за январь 2006 (2006.01.10) план2 ЕХ" xfId="601"/>
    <cellStyle name="_ЗСМК_3 3_Расшифровка стр 241за 12мес 2008г " xfId="602"/>
    <cellStyle name="_кальк стали_Бюджетные формы за декабрь 2008г  от 21 11 08г " xfId="603"/>
    <cellStyle name="_кальк стали_Бюджетные формы за декабрь 2008г  от 21 11 08г _Освоение  финансирование 16 05 2011г " xfId="604"/>
    <cellStyle name="_кальк стали_Бюджетные формы за декабрь 2008г  от 21 11 08г _Освоение  финансирование 20 05 2011г " xfId="605"/>
    <cellStyle name="_кальк стали_Бюджетные формы за декабрь 2008г  от 21 11 08г _Прочая СЛАЙД " xfId="606"/>
    <cellStyle name="_кальк стали_Бюджетные формы за декабрь 2008г  от 21 11 08г _Прочая СЛАЙД _Освоение  финансирование 16 05 2011г " xfId="607"/>
    <cellStyle name="_кальк стали_Бюджетные формы за декабрь 2008г  от 21 11 08г _Прочая СЛАЙД _Освоение  финансирование 20 05 2011г " xfId="608"/>
    <cellStyle name="_кальк стали_ДП-1 Завершающий этап от 07 12 2009 на всё фин-е с изм " xfId="609"/>
    <cellStyle name="_кальк стали_ДП-1 Завершающий этап от 07 12 2009 на всё фин-е с изм _Освоение  финансирование 16 05 2011г " xfId="610"/>
    <cellStyle name="_кальк стали_ДП-1 Завершающий этап от 07 12 2009 на всё фин-е с изм _Освоение  финансирование 20 05 2011г " xfId="611"/>
    <cellStyle name="_кальк стали_ПРМ пакет_НКМК_Шаблон_ДП-1 Завершающий этап от 07 12 2009 на всё фин-е с изм " xfId="612"/>
    <cellStyle name="_кальк стали_ПРМ пакет_НКМК_Шаблон_ДП-1 Завершающий этап от 07 12 2009 на всё фин-е с изм _Освоение  финансирование 16 05 2011г " xfId="613"/>
    <cellStyle name="_кальк стали_ПРМ пакет_НКМК_Шаблон_ДП-1 Завершающий этап от 07 12 2009 на всё фин-е с изм _Освоение  финансирование 20 05 2011г " xfId="614"/>
    <cellStyle name="_кальк стали_Рабочий капитал январь без св " xfId="615"/>
    <cellStyle name="_кальк стали_Рабочий капитал январь без св _Освоение  финансирование 16 05 2011г " xfId="616"/>
    <cellStyle name="_кальк стали_Рабочий капитал январь без св _Освоение  финансирование 20 05 2011г " xfId="617"/>
    <cellStyle name="_КГОК - июнь - ПРМ пакет (22 05 07 0740) FINAL_Бюджетные формы за декабрь 2008г  от 21 11 08г " xfId="618"/>
    <cellStyle name="_КГОК - июнь - ПРМ пакет (22 05 07 0740) FINAL_Бюджетные формы за декабрь 2008г  от 21 11 08г _Освоение  финансирование 16 05 2011г " xfId="619"/>
    <cellStyle name="_КГОК - июнь - ПРМ пакет (22 05 07 0740) FINAL_Бюджетные формы за декабрь 2008г  от 21 11 08г _Освоение  финансирование 20 05 2011г " xfId="620"/>
    <cellStyle name="_КГОК - июнь - ПРМ пакет (22 05 07 0740) FINAL_Бюджетные формы за декабрь 2008г  от 21 11 08г _Прочая СЛАЙД " xfId="621"/>
    <cellStyle name="_КГОК - июнь - ПРМ пакет (22 05 07 0740) FINAL_Бюджетные формы за декабрь 2008г  от 21 11 08г _Прочая СЛАЙД _Освоение  финансирование 16 05 2011г " xfId="622"/>
    <cellStyle name="_КГОК - июнь - ПРМ пакет (22 05 07 0740) FINAL_Бюджетные формы за декабрь 2008г  от 21 11 08г _Прочая СЛАЙД _Освоение  финансирование 20 05 2011г " xfId="623"/>
    <cellStyle name="_КГОК - июнь - ПРМ пакет (22 05 07 0740) FINAL_ДП-1 Завершающий этап от 07 12 2009 на всё фин-е с изм " xfId="624"/>
    <cellStyle name="_КГОК - июнь - ПРМ пакет (22 05 07 0740) FINAL_ДП-1 Завершающий этап от 07 12 2009 на всё фин-е с изм _Освоение  финансирование 16 05 2011г " xfId="625"/>
    <cellStyle name="_КГОК - июнь - ПРМ пакет (22 05 07 0740) FINAL_ДП-1 Завершающий этап от 07 12 2009 на всё фин-е с изм _Освоение  финансирование 20 05 2011г " xfId="626"/>
    <cellStyle name="_КГОК - июнь - ПРМ пакет (22 05 07 0740)_Бюджетные формы за декабрь 2008г  от 21 11 08г " xfId="627"/>
    <cellStyle name="_КГОК - июнь - ПРМ пакет (22 05 07 0740)_Бюджетные формы за декабрь 2008г  от 21 11 08г _Освоение  финансирование 16 05 2011г " xfId="628"/>
    <cellStyle name="_КГОК - июнь - ПРМ пакет (22 05 07 0740)_Бюджетные формы за декабрь 2008г  от 21 11 08г _Освоение  финансирование 20 05 2011г " xfId="629"/>
    <cellStyle name="_КГОК - июнь - ПРМ пакет (22 05 07 0740)_Бюджетные формы за декабрь 2008г  от 21 11 08г _Прочая СЛАЙД " xfId="630"/>
    <cellStyle name="_КГОК - июнь - ПРМ пакет (22 05 07 0740)_Бюджетные формы за декабрь 2008г  от 21 11 08г _Прочая СЛАЙД _Освоение  финансирование 16 05 2011г " xfId="631"/>
    <cellStyle name="_КГОК - июнь - ПРМ пакет (22 05 07 0740)_Бюджетные формы за декабрь 2008г  от 21 11 08г _Прочая СЛАЙД _Освоение  финансирование 20 05 2011г " xfId="632"/>
    <cellStyle name="_КГОК - июнь - ПРМ пакет (22 05 07 0740)_ДП-1 Завершающий этап от 07 12 2009 на всё фин-е с изм " xfId="633"/>
    <cellStyle name="_КГОК - июнь - ПРМ пакет (22 05 07 0740)_ДП-1 Завершающий этап от 07 12 2009 на всё фин-е с изм _Освоение  финансирование 16 05 2011г " xfId="634"/>
    <cellStyle name="_КГОК - июнь - ПРМ пакет (22 05 07 0740)_ДП-1 Завершающий этап от 07 12 2009 на всё фин-е с изм _Освоение  финансирование 20 05 2011г " xfId="635"/>
    <cellStyle name="_КГОК - МАЙ - ПРМ пакет_ (23 04 07)_Бюджетные формы за декабрь 2008г  от 21 11 08г " xfId="636"/>
    <cellStyle name="_КГОК - МАЙ - ПРМ пакет_ (23 04 07)_Бюджетные формы за декабрь 2008г  от 21 11 08г _Освоение  финансирование 16 05 2011г " xfId="637"/>
    <cellStyle name="_КГОК - МАЙ - ПРМ пакет_ (23 04 07)_Бюджетные формы за декабрь 2008г  от 21 11 08г _Освоение  финансирование 20 05 2011г " xfId="638"/>
    <cellStyle name="_КГОК - МАЙ - ПРМ пакет_ (23 04 07)_Бюджетные формы за декабрь 2008г  от 21 11 08г _Прочая СЛАЙД " xfId="639"/>
    <cellStyle name="_КГОК - МАЙ - ПРМ пакет_ (23 04 07)_Бюджетные формы за декабрь 2008г  от 21 11 08г _Прочая СЛАЙД _Освоение  финансирование 16 05 2011г " xfId="640"/>
    <cellStyle name="_КГОК - МАЙ - ПРМ пакет_ (23 04 07)_Бюджетные формы за декабрь 2008г  от 21 11 08г _Прочая СЛАЙД _Освоение  финансирование 20 05 2011г " xfId="641"/>
    <cellStyle name="_КГОК - МАЙ - ПРМ пакет_ (23 04 07)_ДП-1 Завершающий этап от 07 12 2009 на всё фин-е с изм " xfId="642"/>
    <cellStyle name="_КГОК - МАЙ - ПРМ пакет_ (23 04 07)_ДП-1 Завершающий этап от 07 12 2009 на всё фин-е с изм _Освоение  финансирование 16 05 2011г " xfId="643"/>
    <cellStyle name="_КГОК - МАЙ - ПРМ пакет_ (23 04 07)_ДП-1 Завершающий этап от 07 12 2009 на всё фин-е с изм _Освоение  финансирование 20 05 2011г " xfId="644"/>
    <cellStyle name="_КГОК - предварительный план сбыта ЖРС на июнь (11 05 07)_Бюджетные формы за декабрь 2008г  от 21 11 08г " xfId="645"/>
    <cellStyle name="_КГОК - предварительный план сбыта ЖРС на июнь (11 05 07)_Бюджетные формы за декабрь 2008г  от 21 11 08г _Освоение  финансирование 16 05 2011г " xfId="646"/>
    <cellStyle name="_КГОК - предварительный план сбыта ЖРС на июнь (11 05 07)_Бюджетные формы за декабрь 2008г  от 21 11 08г _Освоение  финансирование 20 05 2011г " xfId="647"/>
    <cellStyle name="_КГОК - предварительный план сбыта ЖРС на июнь (11 05 07)_Бюджетные формы за декабрь 2008г  от 21 11 08г _Прочая СЛАЙД " xfId="648"/>
    <cellStyle name="_КГОК - предварительный план сбыта ЖРС на июнь (11 05 07)_Бюджетные формы за декабрь 2008г  от 21 11 08г _Прочая СЛАЙД _Освоение  финансирование 16 05 2011г " xfId="649"/>
    <cellStyle name="_КГОК - предварительный план сбыта ЖРС на июнь (11 05 07)_Бюджетные формы за декабрь 2008г  от 21 11 08г _Прочая СЛАЙД _Освоение  финансирование 20 05 2011г " xfId="650"/>
    <cellStyle name="_КГОК - предварительный план сбыта ЖРС на июнь (11 05 07)_ДП-1 Завершающий этап от 07 12 2009 на всё фин-е с изм " xfId="651"/>
    <cellStyle name="_КГОК - предварительный план сбыта ЖРС на июнь (11 05 07)_ДП-1 Завершающий этап от 07 12 2009 на всё фин-е с изм _Освоение  финансирование 16 05 2011г " xfId="652"/>
    <cellStyle name="_КГОК - предварительный план сбыта ЖРС на июнь (11 05 07)_ДП-1 Завершающий этап от 07 12 2009 на всё фин-е с изм _Освоение  финансирование 20 05 2011г " xfId="653"/>
    <cellStyle name="_КГОК_ДКЗ 1 01 - 1 05 09 " xfId="654"/>
    <cellStyle name="_КГОК_ДП-1 Завершающий этап от 07 12 2009 на всё фин-е с изм " xfId="655"/>
    <cellStyle name="_КМК - МАЙ - ПРМ пакет (24 04 07 1346)_Бюджетные формы за декабрь 2008г  от 21 11 08г " xfId="656"/>
    <cellStyle name="_КМК - МАЙ - ПРМ пакет (24 04 07 1346)_Бюджетные формы за декабрь 2008г  от 21 11 08г _Освоение  финансирование 16 05 2011г " xfId="657"/>
    <cellStyle name="_КМК - МАЙ - ПРМ пакет (24 04 07 1346)_Бюджетные формы за декабрь 2008г  от 21 11 08г _Освоение  финансирование 20 05 2011г " xfId="658"/>
    <cellStyle name="_КМК - МАЙ - ПРМ пакет (24 04 07 1346)_Бюджетные формы за декабрь 2008г  от 21 11 08г _Прочая СЛАЙД " xfId="659"/>
    <cellStyle name="_КМК - МАЙ - ПРМ пакет (24 04 07 1346)_Бюджетные формы за декабрь 2008г  от 21 11 08г _Прочая СЛАЙД _Освоение  финансирование 16 05 2011г " xfId="660"/>
    <cellStyle name="_КМК - МАЙ - ПРМ пакет (24 04 07 1346)_Бюджетные формы за декабрь 2008г  от 21 11 08г _Прочая СЛАЙД _Освоение  финансирование 20 05 2011г " xfId="661"/>
    <cellStyle name="_КМК - МАЙ - ПРМ пакет (24 04 07 1346)_ДП-1 Завершающий этап от 07 12 2009 на всё фин-е с изм " xfId="662"/>
    <cellStyle name="_КМК - МАЙ - ПРМ пакет (24 04 07 1346)_ДП-1 Завершающий этап от 07 12 2009 на всё фин-е с изм _Освоение  финансирование 16 05 2011г " xfId="663"/>
    <cellStyle name="_КМК - МАЙ - ПРМ пакет (24 04 07 1346)_ДП-1 Завершающий этап от 07 12 2009 на всё фин-е с изм _Освоение  финансирование 20 05 2011г " xfId="664"/>
    <cellStyle name="_Книга1_Бюджетные формы за декабрь 2008г  от 21 11 08г " xfId="665"/>
    <cellStyle name="_Книга1_ДП-1 Завершающий этап от 07 12 2009 на всё фин-е с изм " xfId="666"/>
    <cellStyle name="_Книга2_Бюджетные формы за декабрь 2008г  от 21 11 08г " xfId="667"/>
    <cellStyle name="_Книга2_Бюджетные формы за декабрь 2008г  от 21 11 08г _Освоение  финансирование 16 05 2011г " xfId="668"/>
    <cellStyle name="_Книга2_Бюджетные формы за декабрь 2008г  от 21 11 08г _Освоение  финансирование 20 05 2011г " xfId="669"/>
    <cellStyle name="_Книга2_Бюджетные формы за декабрь 2008г  от 21 11 08г _Прочая СЛАЙД " xfId="670"/>
    <cellStyle name="_Книга2_Бюджетные формы за декабрь 2008г  от 21 11 08г _Прочая СЛАЙД _Освоение  финансирование 16 05 2011г " xfId="671"/>
    <cellStyle name="_Книга2_Бюджетные формы за декабрь 2008г  от 21 11 08г _Прочая СЛАЙД _Освоение  финансирование 20 05 2011г " xfId="672"/>
    <cellStyle name="_Книга2_ДП-1 Завершающий этап от 07 12 2009 на всё фин-е с изм " xfId="673"/>
    <cellStyle name="_Книга2_ДП-1 Завершающий этап от 07 12 2009 на всё фин-е с изм _Освоение  финансирование 16 05 2011г " xfId="674"/>
    <cellStyle name="_Книга2_ДП-1 Завершающий этап от 07 12 2009 на всё фин-е с изм _Освоение  финансирование 20 05 2011г " xfId="675"/>
    <cellStyle name="_Книга3__Расчет презентации бюджета_2008 рабоч " xfId="676"/>
    <cellStyle name="_Книга3__Расчет презентации бюджета_2008 рабоч _ДП-1 Завершающий этап от 07 12 2009 на всё фин-е с изм " xfId="677"/>
    <cellStyle name="_Книга3__Расчет презентации бюджета_2008 рабоч _приложение на подпись " xfId="678"/>
    <cellStyle name="_Книга3_1_Бюджетные формы за декабрь 2008г  от 21 11 08г " xfId="679"/>
    <cellStyle name="_Книга3_1_Бюджетные формы за декабрь 2008г  от 21 11 08г _Освоение  финансирование 16 05 2011г " xfId="680"/>
    <cellStyle name="_Книга3_1_Бюджетные формы за декабрь 2008г  от 21 11 08г _Освоение  финансирование 20 05 2011г " xfId="681"/>
    <cellStyle name="_Книга3_1_Бюджетные формы за декабрь 2008г  от 21 11 08г _Прочая СЛАЙД " xfId="682"/>
    <cellStyle name="_Книга3_1_Бюджетные формы за декабрь 2008г  от 21 11 08г _Прочая СЛАЙД _Освоение  финансирование 16 05 2011г " xfId="683"/>
    <cellStyle name="_Книга3_1_Бюджетные формы за декабрь 2008г  от 21 11 08г _Прочая СЛАЙД _Освоение  финансирование 20 05 2011г " xfId="684"/>
    <cellStyle name="_Книга3_1_ДП-1 Завершающий этап от 07 12 2009 на всё фин-е с изм " xfId="685"/>
    <cellStyle name="_Книга3_1_ДП-1 Завершающий этап от 07 12 2009 на всё фин-е с изм _Освоение  финансирование 16 05 2011г " xfId="686"/>
    <cellStyle name="_Книга3_1_ДП-1 Завершающий этап от 07 12 2009 на всё фин-е с изм _Освоение  финансирование 20 05 2011г " xfId="687"/>
    <cellStyle name="_Книга6_Бюджетные формы за декабрь 2008г  от 21 11 08г " xfId="688"/>
    <cellStyle name="_Книга6_Бюджетные формы за декабрь 2008г  от 21 11 08г _Освоение  финансирование 16 05 2011г " xfId="689"/>
    <cellStyle name="_Книга6_Бюджетные формы за декабрь 2008г  от 21 11 08г _Освоение  финансирование 20 05 2011г " xfId="690"/>
    <cellStyle name="_Книга6_Бюджетные формы за декабрь 2008г  от 21 11 08г _Прочая СЛАЙД " xfId="691"/>
    <cellStyle name="_Книга6_Бюджетные формы за декабрь 2008г  от 21 11 08г _Прочая СЛАЙД _Освоение  финансирование 16 05 2011г " xfId="692"/>
    <cellStyle name="_Книга6_Бюджетные формы за декабрь 2008г  от 21 11 08г _Прочая СЛАЙД _Освоение  финансирование 20 05 2011г " xfId="693"/>
    <cellStyle name="_Книга6_ДП-1 Завершающий этап от 07 12 2009 на всё фин-е с изм " xfId="694"/>
    <cellStyle name="_Книга6_ДП-1 Завершающий этап от 07 12 2009 на всё фин-е с изм _Освоение  финансирование 16 05 2011г " xfId="695"/>
    <cellStyle name="_Книга6_ДП-1 Завершающий этап от 07 12 2009 на всё фин-е с изм _Освоение  финансирование 20 05 2011г " xfId="696"/>
    <cellStyle name="_Консолидация и отчетность - мастерданные" xfId="697"/>
    <cellStyle name="_Модель слитинг_7.03.2007 cПИР_Бюджетные формы за декабрь 2008г  от 21 11 08г " xfId="698"/>
    <cellStyle name="_Модель слитинг_7.03.2007 cПИР_Бюджетные формы за декабрь 2008г  от 21 11 08г _Освоение  финансирование 16 05 2011г " xfId="699"/>
    <cellStyle name="_Модель слитинг_7.03.2007 cПИР_Бюджетные формы за декабрь 2008г  от 21 11 08г _Освоение  финансирование 20 05 2011г " xfId="700"/>
    <cellStyle name="_Модель слитинг_7.03.2007 cПИР_Бюджетные формы за декабрь 2008г  от 21 11 08г _Прочая СЛАЙД " xfId="701"/>
    <cellStyle name="_Модель слитинг_7.03.2007 cПИР_Бюджетные формы за декабрь 2008г  от 21 11 08г _Прочая СЛАЙД _Освоение  финансирование 16 05 2011г " xfId="702"/>
    <cellStyle name="_Модель слитинг_7.03.2007 cПИР_Бюджетные формы за декабрь 2008г  от 21 11 08г _Прочая СЛАЙД _Освоение  финансирование 20 05 2011г " xfId="703"/>
    <cellStyle name="_Модель слитинг_7.03.2007_Бюджетные формы за декабрь 2008г  от 21 11 08г " xfId="704"/>
    <cellStyle name="_Модель слитинг_7.03.2007_Бюджетные формы за декабрь 2008г  от 21 11 08г _Освоение  финансирование 16 05 2011г " xfId="705"/>
    <cellStyle name="_Модель слитинг_7.03.2007_Бюджетные формы за декабрь 2008г  от 21 11 08г _Освоение  финансирование 20 05 2011г " xfId="706"/>
    <cellStyle name="_Модель слитинг_7.03.2007_Бюджетные формы за декабрь 2008г  от 21 11 08г _Прочая СЛАЙД " xfId="707"/>
    <cellStyle name="_Модель слитинг_7.03.2007_Бюджетные формы за декабрь 2008г  от 21 11 08г _Прочая СЛАЙД _Освоение  финансирование 16 05 2011г " xfId="708"/>
    <cellStyle name="_Модель слитинг_7.03.2007_Бюджетные формы за декабрь 2008г  от 21 11 08г _Прочая СЛАЙД _Освоение  финансирование 20 05 2011г " xfId="709"/>
    <cellStyle name="_МОДЕЛЬ_1 (2)_PR.PROG.WARM.NOTCOMBI.2012.2.16_v1.4(04.04.11) " xfId="710"/>
    <cellStyle name="_МОДЕЛЬ_1 (2)_Книга2_PR.PROG.WARM.NOTCOMBI.2012.2.16_v1.4(04.04.11) " xfId="711"/>
    <cellStyle name="_модель_вакууматор_29.12.05_Бюджетные формы за декабрь 2008г  от 21 11 08г " xfId="712"/>
    <cellStyle name="_модель_вакууматор_29.12.05_Бюджетные формы за декабрь 2008г  от 21 11 08г _Освоение  финансирование 16 05 2011г " xfId="713"/>
    <cellStyle name="_модель_вакууматор_29.12.05_Бюджетные формы за декабрь 2008г  от 21 11 08г _Освоение  финансирование 20 05 2011г " xfId="714"/>
    <cellStyle name="_модель_вакууматор_29.12.05_Бюджетные формы за декабрь 2008г  от 21 11 08г _Прочая СЛАЙД " xfId="715"/>
    <cellStyle name="_модель_вакууматор_29.12.05_Бюджетные формы за декабрь 2008г  от 21 11 08г _Прочая СЛАЙД _Освоение  финансирование 16 05 2011г " xfId="716"/>
    <cellStyle name="_модель_вакууматор_29.12.05_Бюджетные формы за декабрь 2008г  от 21 11 08г _Прочая СЛАЙД _Освоение  финансирование 20 05 2011г " xfId="717"/>
    <cellStyle name="_модель_вакууматор_29.12.05_ДП-1 Завершающий этап от 07 12 2009 на всё фин-е с изм " xfId="718"/>
    <cellStyle name="_модель_вакууматор_29.12.05_ДП-1 Завершающий этап от 07 12 2009 на всё фин-е с изм _Освоение  финансирование 16 05 2011г " xfId="719"/>
    <cellStyle name="_модель_вакууматор_29.12.05_ДП-1 Завершающий этап от 07 12 2009 на всё фин-е с изм _Освоение  финансирование 20 05 2011г " xfId="720"/>
    <cellStyle name="_модель_вакууматор_29.12.05_ПРМ пакет_НКМК_Шаблон_ДП-1 Завершающий этап от 07 12 2009 на всё фин-е с изм " xfId="721"/>
    <cellStyle name="_модель_вакууматор_29.12.05_ПРМ пакет_НКМК_Шаблон_ДП-1 Завершающий этап от 07 12 2009 на всё фин-е с изм _Освоение  финансирование 16 05 2011г " xfId="722"/>
    <cellStyle name="_модель_вакууматор_29.12.05_ПРМ пакет_НКМК_Шаблон_ДП-1 Завершающий этап от 07 12 2009 на всё фин-е с изм _Освоение  финансирование 20 05 2011г " xfId="723"/>
    <cellStyle name="_модель_вакууматор_29.12.05_Рабочий капитал январь без св " xfId="724"/>
    <cellStyle name="_модель_вакууматор_29.12.05_Рабочий капитал январь без св _Освоение  финансирование 16 05 2011г " xfId="725"/>
    <cellStyle name="_модель_вакууматор_29.12.05_Рабочий капитал январь без св _Освоение  финансирование 20 05 2011г " xfId="726"/>
    <cellStyle name="_НКМК отчет по осв-ю квартальный " xfId="727"/>
    <cellStyle name="_Норм материалы_декабрь 17 11 " xfId="728"/>
    <cellStyle name="_НТМК - июнь - ПРМ пакет_31.05._Бюджетные формы за декабрь 2008г  от 21 11 08г " xfId="729"/>
    <cellStyle name="_НТМК - июнь - ПРМ пакет_31.05._Бюджетные формы за декабрь 2008г  от 21 11 08г _Освоение  финансирование 16 05 2011г " xfId="730"/>
    <cellStyle name="_НТМК - июнь - ПРМ пакет_31.05._Бюджетные формы за декабрь 2008г  от 21 11 08г _Освоение  финансирование 20 05 2011г " xfId="731"/>
    <cellStyle name="_НТМК - июнь - ПРМ пакет_31.05._Бюджетные формы за декабрь 2008г  от 21 11 08г _Прочая СЛАЙД " xfId="732"/>
    <cellStyle name="_НТМК - июнь - ПРМ пакет_31.05._Бюджетные формы за декабрь 2008г  от 21 11 08г _Прочая СЛАЙД _Освоение  финансирование 16 05 2011г " xfId="733"/>
    <cellStyle name="_НТМК - июнь - ПРМ пакет_31.05._Бюджетные формы за декабрь 2008г  от 21 11 08г _Прочая СЛАЙД _Освоение  финансирование 20 05 2011г " xfId="734"/>
    <cellStyle name="_НТМК - июнь - ПРМ пакет_31.05._ДП-1 Завершающий этап от 07 12 2009 на всё фин-е с изм " xfId="735"/>
    <cellStyle name="_НТМК - июнь - ПРМ пакет_31.05._ДП-1 Завершающий этап от 07 12 2009 на всё фин-е с изм _Освоение  финансирование 16 05 2011г " xfId="736"/>
    <cellStyle name="_НТМК - июнь - ПРМ пакет_31.05._ДП-1 Завершающий этап от 07 12 2009 на всё фин-е с изм _Освоение  финансирование 20 05 2011г " xfId="737"/>
    <cellStyle name="_НТМК - МАЙ - ПРМ пакет (23 04 07)_Бюджетные формы за декабрь 2008г  от 21 11 08г " xfId="738"/>
    <cellStyle name="_НТМК - МАЙ - ПРМ пакет (23 04 07)_Бюджетные формы за декабрь 2008г  от 21 11 08г _Освоение  финансирование 16 05 2011г " xfId="739"/>
    <cellStyle name="_НТМК - МАЙ - ПРМ пакет (23 04 07)_Бюджетные формы за декабрь 2008г  от 21 11 08г _Освоение  финансирование 20 05 2011г " xfId="740"/>
    <cellStyle name="_НТМК - МАЙ - ПРМ пакет (23 04 07)_Бюджетные формы за декабрь 2008г  от 21 11 08г _Прочая СЛАЙД " xfId="741"/>
    <cellStyle name="_НТМК - МАЙ - ПРМ пакет (23 04 07)_Бюджетные формы за декабрь 2008г  от 21 11 08г _Прочая СЛАЙД _Освоение  финансирование 16 05 2011г " xfId="742"/>
    <cellStyle name="_НТМК - МАЙ - ПРМ пакет (23 04 07)_Бюджетные формы за декабрь 2008г  от 21 11 08г _Прочая СЛАЙД _Освоение  финансирование 20 05 2011г " xfId="743"/>
    <cellStyle name="_НТМК - МАЙ - ПРМ пакет (23 04 07)_ДП-1 Завершающий этап от 07 12 2009 на всё фин-е с изм " xfId="744"/>
    <cellStyle name="_НТМК - МАЙ - ПРМ пакет (23 04 07)_ДП-1 Завершающий этап от 07 12 2009 на всё фин-е с изм _Освоение  финансирование 16 05 2011г " xfId="745"/>
    <cellStyle name="_НТМК - МАЙ - ПРМ пакет (23 04 07)_ДП-1 Завершающий этап от 07 12 2009 на всё фин-е с изм _Освоение  финансирование 20 05 2011г " xfId="746"/>
    <cellStyle name="_НТМК - МАЙ - ПРМ пакет_23.04.07_Бюджетные формы за декабрь 2008г  от 21 11 08г " xfId="747"/>
    <cellStyle name="_НТМК - МАЙ - ПРМ пакет_23.04.07_Бюджетные формы за декабрь 2008г  от 21 11 08г _Освоение  финансирование 16 05 2011г " xfId="748"/>
    <cellStyle name="_НТМК - МАЙ - ПРМ пакет_23.04.07_Бюджетные формы за декабрь 2008г  от 21 11 08г _Освоение  финансирование 20 05 2011г " xfId="749"/>
    <cellStyle name="_НТМК - МАЙ - ПРМ пакет_23.04.07_Бюджетные формы за декабрь 2008г  от 21 11 08г _Прочая СЛАЙД " xfId="750"/>
    <cellStyle name="_НТМК - МАЙ - ПРМ пакет_23.04.07_Бюджетные формы за декабрь 2008г  от 21 11 08г _Прочая СЛАЙД _Освоение  финансирование 16 05 2011г " xfId="751"/>
    <cellStyle name="_НТМК - МАЙ - ПРМ пакет_23.04.07_Бюджетные формы за декабрь 2008г  от 21 11 08г _Прочая СЛАЙД _Освоение  финансирование 20 05 2011г " xfId="752"/>
    <cellStyle name="_НТМК - МАЙ - ПРМ пакет_23.04.07_ДП-1 Завершающий этап от 07 12 2009 на всё фин-е с изм " xfId="753"/>
    <cellStyle name="_НТМК - МАЙ - ПРМ пакет_23.04.07_ДП-1 Завершающий этап от 07 12 2009 на всё фин-е с изм _Освоение  финансирование 16 05 2011г " xfId="754"/>
    <cellStyle name="_НТМК - МАЙ - ПРМ пакет_23.04.07_ДП-1 Завершающий этап от 07 12 2009 на всё фин-е с изм _Освоение  финансирование 20 05 2011г " xfId="755"/>
    <cellStyle name="_Образец фин  планов по снабжению-ЕвразРуда_Бюджетные формы за декабрь 2008г  от 21 11 08г " xfId="756"/>
    <cellStyle name="_Образец фин  планов по снабжению-ЕвразРуда_Бюджетные формы за декабрь 2008г  от 21 11 08г _Освоение  финансирование 16 05 2011г " xfId="757"/>
    <cellStyle name="_Образец фин  планов по снабжению-ЕвразРуда_Бюджетные формы за декабрь 2008г  от 21 11 08г _Освоение  финансирование 20 05 2011г " xfId="758"/>
    <cellStyle name="_Образец фин  планов по снабжению-ЕвразРуда_Бюджетные формы за декабрь 2008г  от 21 11 08г _Прочая СЛАЙД " xfId="759"/>
    <cellStyle name="_Образец фин  планов по снабжению-ЕвразРуда_Бюджетные формы за декабрь 2008г  от 21 11 08г _Прочая СЛАЙД _Освоение  финансирование 16 05 2011г " xfId="760"/>
    <cellStyle name="_Образец фин  планов по снабжению-ЕвразРуда_Бюджетные формы за декабрь 2008г  от 21 11 08г _Прочая СЛАЙД _Освоение  финансирование 20 05 2011г " xfId="761"/>
    <cellStyle name="_Персонал " xfId="762"/>
    <cellStyle name="_План закупок на август 2006_ООБ_Бюджетные формы за декабрь 2008г  от 21 11 08г " xfId="763"/>
    <cellStyle name="_План закупок на август 2006_ООБ_Бюджетные формы за декабрь 2008г  от 21 11 08г _Освоение  финансирование 16 05 2011г " xfId="764"/>
    <cellStyle name="_План закупок на август 2006_ООБ_Бюджетные формы за декабрь 2008г  от 21 11 08г _Освоение  финансирование 20 05 2011г " xfId="765"/>
    <cellStyle name="_План закупок на август 2006_ООБ_Бюджетные формы за декабрь 2008г  от 21 11 08г _Прочая СЛАЙД " xfId="766"/>
    <cellStyle name="_План закупок на август 2006_ООБ_Бюджетные формы за декабрь 2008г  от 21 11 08г _Прочая СЛАЙД _Освоение  финансирование 16 05 2011г " xfId="767"/>
    <cellStyle name="_План закупок на август 2006_ООБ_Бюджетные формы за декабрь 2008г  от 21 11 08г _Прочая СЛАЙД _Освоение  финансирование 20 05 2011г " xfId="768"/>
    <cellStyle name="_План закупок на август 2006_ООБ_ДП-1 Завершающий этап от 07 12 2009 на всё фин-е с изм " xfId="769"/>
    <cellStyle name="_План закупок на август 2006_ООБ_ДП-1 Завершающий этап от 07 12 2009 на всё фин-е с изм _Освоение  финансирование 16 05 2011г " xfId="770"/>
    <cellStyle name="_План закупок на август 2006_ООБ_ДП-1 Завершающий этап от 07 12 2009 на всё фин-е с изм _Освоение  финансирование 20 05 2011г " xfId="771"/>
    <cellStyle name="_по к.агентам " xfId="772"/>
    <cellStyle name="_Подтверждение заявки на май НкМК _ЗСМК_06 04_ДП-1 Завершающий этап от 07 12 2009 на всё фин-е с изм " xfId="773"/>
    <cellStyle name="_Подтверждение заявки на май НкМК _ЗСМК_06 04_ДП-1 Завершающий этап от 07 12 2009 на всё фин-е с изм _Освоение  финансирование 16 05 2011г " xfId="774"/>
    <cellStyle name="_Подтверждение заявки на май НкМК _ЗСМК_06 04_ДП-1 Завершающий этап от 07 12 2009 на всё фин-е с изм _Освоение  финансирование 20 05 2011г " xfId="775"/>
    <cellStyle name="_пр 5 тариф RAB_PR.PROG.WARM.NOTCOMBI.2012.2.16_v1.4(04.04.11) " xfId="776"/>
    <cellStyle name="_пр 5 тариф RAB_Книга2_PR.PROG.WARM.NOTCOMBI.2012.2.16_v1.4(04.04.11) " xfId="777"/>
    <cellStyle name="_Предв. май 2007 НкМК 10.03_ДП-1 Завершающий этап от 07 12 2009 на всё фин-е с изм " xfId="778"/>
    <cellStyle name="_Предв. май 2007 НкМК 10.03_ДП-1 Завершающий этап от 07 12 2009 на всё фин-е с изм _Освоение  финансирование 16 05 2011г " xfId="779"/>
    <cellStyle name="_Предв. май 2007 НкМК 10.03_ДП-1 Завершающий этап от 07 12 2009 на всё фин-е с изм _Освоение  финансирование 20 05 2011г " xfId="780"/>
    <cellStyle name="_Предв. май 2007 НТМК 10.03_ДП-1 Завершающий этап от 07 12 2009 на всё фин-е с изм " xfId="781"/>
    <cellStyle name="_Предв. май 2007 НТМК 10.03_ДП-1 Завершающий этап от 07 12 2009 на всё фин-е с изм _Освоение  финансирование 16 05 2011г " xfId="782"/>
    <cellStyle name="_Предв. май 2007 НТМК 10.03_ДП-1 Завершающий этап от 07 12 2009 на всё фин-е с изм _Освоение  финансирование 20 05 2011г " xfId="783"/>
    <cellStyle name="_Предварительная ПП_12.03.07_ДП-1 Завершающий этап от 07 12 2009 на всё фин-е с изм " xfId="784"/>
    <cellStyle name="_Предварительная ПП_12.03.07_ДП-1 Завершающий этап от 07 12 2009 на всё фин-е с изм _Освоение  финансирование 16 05 2011г " xfId="785"/>
    <cellStyle name="_Предварительная ПП_12.03.07_ДП-1 Завершающий этап от 07 12 2009 на всё фин-е с изм _Освоение  финансирование 20 05 2011г " xfId="786"/>
    <cellStyle name="_Прил МП-2_подтверждение заявки_НТМК_10.07.2007_ДП-1 Завершающий этап от 07 12 2009 на всё фин-е с изм " xfId="787"/>
    <cellStyle name="_Прил МП-2_подтверждение заявки_НТМК_10.07.2007_ДП-1 Завершающий этап от 07 12 2009 на всё фин-е с изм _Освоение  финансирование 16 05 2011г " xfId="788"/>
    <cellStyle name="_Прил МП-2_подтверждение заявки_НТМК_10.07.2007_ДП-1 Завершающий этап от 07 12 2009 на всё фин-е с изм _Освоение  финансирование 20 05 2011г " xfId="789"/>
    <cellStyle name="_Прил. МП-2 НКМК_10.07.07_ДП-1 Завершающий этап от 07 12 2009 на всё фин-е с изм " xfId="790"/>
    <cellStyle name="_Прил. МП-2 НКМК_10.07.07_ДП-1 Завершающий этап от 07 12 2009 на всё фин-е с изм _Освоение  финансирование 16 05 2011г " xfId="791"/>
    <cellStyle name="_Прил. МП-2 НКМК_10.07.07_ДП-1 Завершающий этап от 07 12 2009 на всё фин-е с изм _Освоение  финансирование 20 05 2011г " xfId="792"/>
    <cellStyle name="_Прил. МП-2, Заявка на май НТМК_09.04.07_ДП-1 Завершающий этап от 07 12 2009 на всё фин-е с изм " xfId="793"/>
    <cellStyle name="_Прил. МП-2, Заявка на май НТМК_09.04.07_ДП-1 Завершающий этап от 07 12 2009 на всё фин-е с изм _Освоение  финансирование 16 05 2011г " xfId="794"/>
    <cellStyle name="_Прил. МП-2, Заявка на май НТМК_09.04.07_ДП-1 Завершающий этап от 07 12 2009 на всё фин-е с изм _Освоение  финансирование 20 05 2011г " xfId="795"/>
    <cellStyle name="_Приложение 1_Бюджетные формы за декабрь 2008г  от 21 11 08г " xfId="796"/>
    <cellStyle name="_Приложение 1_Бюджетные формы за декабрь 2008г  от 21 11 08г _Освоение  финансирование 16 05 2011г " xfId="797"/>
    <cellStyle name="_Приложение 1_Бюджетные формы за декабрь 2008г  от 21 11 08г _Освоение  финансирование 20 05 2011г " xfId="798"/>
    <cellStyle name="_Приложение 1_Бюджетные формы за декабрь 2008г  от 21 11 08г _Прочая СЛАЙД " xfId="799"/>
    <cellStyle name="_Приложение 1_Бюджетные формы за декабрь 2008г  от 21 11 08г _Прочая СЛАЙД _Освоение  финансирование 16 05 2011г " xfId="800"/>
    <cellStyle name="_Приложение 1_Бюджетные формы за декабрь 2008г  от 21 11 08г _Прочая СЛАЙД _Освоение  финансирование 20 05 2011г " xfId="801"/>
    <cellStyle name="_Приложение 1_ДП-1 Завершающий этап от 07 12 2009 на всё фин-е с изм " xfId="802"/>
    <cellStyle name="_Приложение 1_ДП-1 Завершающий этап от 07 12 2009 на всё фин-е с изм _Освоение  финансирование 16 05 2011г " xfId="803"/>
    <cellStyle name="_Приложение 1_ДП-1 Завершающий этап от 07 12 2009 на всё фин-е с изм _Освоение  финансирование 20 05 2011г " xfId="804"/>
    <cellStyle name="_Примерный план закупок на Июнь 2007_Бюджетные формы за декабрь 2008г  от 21 11 08г " xfId="805"/>
    <cellStyle name="_Примерный план закупок на Июнь 2007_Бюджетные формы за декабрь 2008г  от 21 11 08г _Освоение  финансирование 16 05 2011г " xfId="806"/>
    <cellStyle name="_Примерный план закупок на Июнь 2007_Бюджетные формы за декабрь 2008г  от 21 11 08г _Освоение  финансирование 20 05 2011г " xfId="807"/>
    <cellStyle name="_Примерный план закупок на Июнь 2007_Бюджетные формы за декабрь 2008г  от 21 11 08г _Прочая СЛАЙД " xfId="808"/>
    <cellStyle name="_Примерный план закупок на Июнь 2007_Бюджетные формы за декабрь 2008г  от 21 11 08г _Прочая СЛАЙД _Освоение  финансирование 16 05 2011г " xfId="809"/>
    <cellStyle name="_Примерный план закупок на Июнь 2007_Бюджетные формы за декабрь 2008г  от 21 11 08г _Прочая СЛАЙД _Освоение  финансирование 20 05 2011г " xfId="810"/>
    <cellStyle name="_Примерный план закупок на Июнь 2007_ДП-1 Завершающий этап от 07 12 2009 на всё фин-е с изм " xfId="811"/>
    <cellStyle name="_Примерный план закупок на Июнь 2007_ДП-1 Завершающий этап от 07 12 2009 на всё фин-е с изм _Освоение  финансирование 16 05 2011г " xfId="812"/>
    <cellStyle name="_Примерный план закупок на Июнь 2007_ДП-1 Завершающий этап от 07 12 2009 на всё фин-е с изм _Освоение  финансирование 20 05 2011г " xfId="813"/>
    <cellStyle name="_Прогноз освоения'05 ЗСМК (2005.11.02)ЕХ" xfId="814"/>
    <cellStyle name="_Программа остатки заявка НТМК_ДП-1 Завершающий этап от 07 12 2009 на всё фин-е с изм " xfId="815"/>
    <cellStyle name="_Программа остатки заявка НТМК_ДП-1 Завершающий этап от 07 12 2009 на всё фин-е с изм _Освоение  финансирование 16 05 2011г " xfId="816"/>
    <cellStyle name="_Программа остатки заявка НТМК_ДП-1 Завершающий этап от 07 12 2009 на всё фин-е с изм _Освоение  финансирование 20 05 2011г " xfId="817"/>
    <cellStyle name="_ПС ЗСМК на апрель 2007 20.03 (подписанный)_Бюджетные формы за декабрь 2008г  от 21 11 08г " xfId="818"/>
    <cellStyle name="_ПС ЗСМК на апрель 2007 20.03 (подписанный)_Бюджетные формы за декабрь 2008г  от 21 11 08г _Освоение  финансирование 16 05 2011г " xfId="819"/>
    <cellStyle name="_ПС ЗСМК на апрель 2007 20.03 (подписанный)_Бюджетные формы за декабрь 2008г  от 21 11 08г _Освоение  финансирование 20 05 2011г " xfId="820"/>
    <cellStyle name="_ПС ЗСМК на апрель 2007 20.03 (подписанный)_Бюджетные формы за декабрь 2008г  от 21 11 08г _Прочая СЛАЙД " xfId="821"/>
    <cellStyle name="_ПС ЗСМК на апрель 2007 20.03 (подписанный)_Бюджетные формы за декабрь 2008г  от 21 11 08г _Прочая СЛАЙД _Освоение  финансирование 16 05 2011г " xfId="822"/>
    <cellStyle name="_ПС ЗСМК на апрель 2007 20.03 (подписанный)_Бюджетные формы за декабрь 2008г  от 21 11 08г _Прочая СЛАЙД _Освоение  финансирование 20 05 2011г " xfId="823"/>
    <cellStyle name="_ПС ЗСМК на апрель 2007 20.03 (подписанный)_ДП-1 Завершающий этап от 07 12 2009 на всё фин-е с изм " xfId="824"/>
    <cellStyle name="_ПС ЗСМК на апрель 2007 20.03 (подписанный)_ДП-1 Завершающий этап от 07 12 2009 на всё фин-е с изм _Освоение  финансирование 16 05 2011г " xfId="825"/>
    <cellStyle name="_ПС ЗСМК на апрель 2007 20.03 (подписанный)_ДП-1 Завершающий этап от 07 12 2009 на всё фин-е с изм _Освоение  финансирование 20 05 2011г " xfId="826"/>
    <cellStyle name="_Расчет RAB_22072008_PR.PROG.WARM.NOTCOMBI.2012.2.16_v1.4(04.04.11) " xfId="827"/>
    <cellStyle name="_Расчет RAB_22072008_Книга2_PR.PROG.WARM.NOTCOMBI.2012.2.16_v1.4(04.04.11) " xfId="828"/>
    <cellStyle name="_Расчет RAB_Лен и МОЭСК_с 2010 года_14.04.2009_со сглаж_version 3.0_без ФСК_PR.PROG.WARM.NOTCOMBI.2012.2.16_v1.4(04.04.11) " xfId="829"/>
    <cellStyle name="_Расчет RAB_Лен и МОЭСК_с 2010 года_14.04.2009_со сглаж_version 3.0_без ФСК_Книга2_PR.PROG.WARM.NOTCOMBI.2012.2.16_v1.4(04.04.11) " xfId="830"/>
    <cellStyle name="_Расчёт ТП на ИЮЛЬ ПЛАН  от 03.07(в налог ценах) " xfId="831"/>
    <cellStyle name="_Реестр КАПЕКС_май_июль_свод " xfId="832"/>
    <cellStyle name="_Реестры_Бюджетные формы за декабрь 2008г  от 21 11 08г " xfId="833"/>
    <cellStyle name="_Реестры_Бюджетные формы за декабрь 2008г  от 21 11 08г _Освоение  финансирование 16 05 2011г " xfId="834"/>
    <cellStyle name="_Реестры_Бюджетные формы за декабрь 2008г  от 21 11 08г _Освоение  финансирование 20 05 2011г " xfId="835"/>
    <cellStyle name="_Реестры_Бюджетные формы за декабрь 2008г  от 21 11 08г _Прочая СЛАЙД " xfId="836"/>
    <cellStyle name="_Реестры_Бюджетные формы за декабрь 2008г  от 21 11 08г _Прочая СЛАЙД _Освоение  финансирование 16 05 2011г " xfId="837"/>
    <cellStyle name="_Реестры_Бюджетные формы за декабрь 2008г  от 21 11 08г _Прочая СЛАЙД _Освоение  финансирование 20 05 2011г " xfId="838"/>
    <cellStyle name="_СВОДНЫЙ Бюджет август  09 07 07 кап строй_ДП-1 Завершающий этап от 07 12 2009 на всё фин-е с изм " xfId="839"/>
    <cellStyle name="_СВОДНЫЙ Бюджет август  09 07 07 кап строй_ДП-1 Завершающий этап от 07 12 2009 на всё фин-е с изм _Освоение  финансирование 16 05 2011г " xfId="840"/>
    <cellStyle name="_СВОДНЫЙ Бюджет август  09 07 07 кап строй_ДП-1 Завершающий этап от 07 12 2009 на всё фин-е с изм _Освоение  финансирование 20 05 2011г " xfId="841"/>
    <cellStyle name="_Стыкосварка 7.03.2007(испр.)_Бюджетные формы за декабрь 2008г  от 21 11 08г " xfId="842"/>
    <cellStyle name="_Стыкосварка 7.03.2007(испр.)_Бюджетные формы за декабрь 2008г  от 21 11 08г _Освоение  финансирование 16 05 2011г " xfId="843"/>
    <cellStyle name="_Стыкосварка 7.03.2007(испр.)_Бюджетные формы за декабрь 2008г  от 21 11 08г _Освоение  финансирование 20 05 2011г " xfId="844"/>
    <cellStyle name="_Стыкосварка 7.03.2007(испр.)_Бюджетные формы за декабрь 2008г  от 21 11 08г _Прочая СЛАЙД " xfId="845"/>
    <cellStyle name="_Стыкосварка 7.03.2007(испр.)_Бюджетные формы за декабрь 2008г  от 21 11 08г _Прочая СЛАЙД _Освоение  финансирование 16 05 2011г " xfId="846"/>
    <cellStyle name="_Стыкосварка 7.03.2007(испр.)_Бюджетные формы за декабрь 2008г  от 21 11 08г _Прочая СЛАЙД _Освоение  финансирование 20 05 2011г " xfId="847"/>
    <cellStyle name="_УК_Заявка на июнь НТМК 04.05_ДП-1 Завершающий этап от 07 12 2009 на всё фин-е с изм " xfId="848"/>
    <cellStyle name="_УК_Заявка на июнь НТМК 04.05_ДП-1 Завершающий этап от 07 12 2009 на всё фин-е с изм _Освоение  финансирование 16 05 2011г " xfId="849"/>
    <cellStyle name="_УК_Заявка на июнь НТМК 04.05_ДП-1 Завершающий этап от 07 12 2009 на всё фин-е с изм _Освоение  финансирование 20 05 2011г " xfId="850"/>
    <cellStyle name="_Фактическая ТП за МАЙ 2009 г " xfId="851"/>
    <cellStyle name="_Форма для планирования НКМК бытовки столовые 3-й вар " xfId="852"/>
    <cellStyle name="_Форма планов сбыта (NEW ZSMK )_Бюджетные формы за декабрь 2008г  от 21 11 08г " xfId="853"/>
    <cellStyle name="_Форма планов сбыта (NEW ZSMK )_Бюджетные формы за декабрь 2008г  от 21 11 08г _Освоение  финансирование 16 05 2011г " xfId="854"/>
    <cellStyle name="_Форма планов сбыта (NEW ZSMK )_Бюджетные формы за декабрь 2008г  от 21 11 08г _Освоение  финансирование 20 05 2011г " xfId="855"/>
    <cellStyle name="_Форма планов сбыта (NEW ZSMK )_Бюджетные формы за декабрь 2008г  от 21 11 08г _Прочая СЛАЙД " xfId="856"/>
    <cellStyle name="_Форма планов сбыта (NEW ZSMK )_Бюджетные формы за декабрь 2008г  от 21 11 08г _Прочая СЛАЙД _Освоение  финансирование 16 05 2011г " xfId="857"/>
    <cellStyle name="_Форма планов сбыта (NEW ZSMK )_Бюджетные формы за декабрь 2008г  от 21 11 08г _Прочая СЛАЙД _Освоение  финансирование 20 05 2011г " xfId="858"/>
    <cellStyle name="_Форма планов сбыта (NEW ZSMK )_ДП-1 Завершающий этап от 07 12 2009 на всё фин-е с изм " xfId="859"/>
    <cellStyle name="_Форма планов сбыта (NEW ZSMK )_ДП-1 Завершающий этап от 07 12 2009 на всё фин-е с изм _Освоение  финансирование 16 05 2011г " xfId="860"/>
    <cellStyle name="_Форма планов сбыта (NEW ZSMK )_ДП-1 Завершающий этап от 07 12 2009 на всё фин-е с изм _Освоение  финансирование 20 05 2011г " xfId="861"/>
    <cellStyle name="_Формат Программ Ремонтов и ТО " xfId="862"/>
    <cellStyle name="_Формы 2 уровня ЗСМК баз.15.11 от Паньшина." xfId="863"/>
    <cellStyle name="_Формы 2 уровня(баз)" xfId="864"/>
    <cellStyle name="_Формы энерго_свод_ЗС ТЭЦ от 01 11 09  с комментариями (вариант 14) " xfId="865"/>
    <cellStyle name="_Цены ЖПС CFA - Михайла ССГПО - январь 2010 " xfId="866"/>
    <cellStyle name="”ќђќ‘ћ‚›‰" xfId="867"/>
    <cellStyle name="”љ‘ђћ‚ђќќ›‰" xfId="868"/>
    <cellStyle name="„…ќ…†ќ›‰" xfId="869"/>
    <cellStyle name="„ђ’ђ" xfId="870"/>
    <cellStyle name="‡ђѓћ‹ћ‚ћљ1" xfId="871"/>
    <cellStyle name="‡ђѓћ‹ћ‚ћљ2" xfId="872"/>
    <cellStyle name="’ћѓћ‚›‰" xfId="873"/>
    <cellStyle name="1 000 Kc_BalanceSheet " xfId="874"/>
    <cellStyle name="1Outputbox1" xfId="875"/>
    <cellStyle name="1Outputbox1 2" xfId="876"/>
    <cellStyle name="1Outputbox1 2 2" xfId="877"/>
    <cellStyle name="1Outputbox1 2 2 2" xfId="878"/>
    <cellStyle name="1Outputbox1 2 2 2 2" xfId="879"/>
    <cellStyle name="1Outputbox1 2 2 3" xfId="880"/>
    <cellStyle name="1Outputbox1 2 3" xfId="881"/>
    <cellStyle name="1Outputbox1 2 3 2" xfId="882"/>
    <cellStyle name="1Outputbox1 2 3 2 2" xfId="883"/>
    <cellStyle name="1Outputbox1 2 3 3" xfId="884"/>
    <cellStyle name="1Outputbox1 2 4" xfId="885"/>
    <cellStyle name="1Outputbox1 2 4 2" xfId="886"/>
    <cellStyle name="1Outputbox1 2 4 2 2" xfId="887"/>
    <cellStyle name="1Outputbox1 2 4 3" xfId="888"/>
    <cellStyle name="1Outputbox1 3" xfId="889"/>
    <cellStyle name="1Outputbox1 3 2" xfId="890"/>
    <cellStyle name="1Outputbox1 3 2 2" xfId="891"/>
    <cellStyle name="1Outputbox1 3 3" xfId="892"/>
    <cellStyle name="1Outputbox1 4" xfId="893"/>
    <cellStyle name="1Outputbox1 4 2" xfId="894"/>
    <cellStyle name="1Outputbox1 4 2 2" xfId="895"/>
    <cellStyle name="1Outputbox1 4 3" xfId="896"/>
    <cellStyle name="1Outputbox1 5" xfId="897"/>
    <cellStyle name="1Outputbox1 5 2" xfId="898"/>
    <cellStyle name="1Outputbox1 5 2 2" xfId="899"/>
    <cellStyle name="1Outputbox1 5 3" xfId="900"/>
    <cellStyle name="1Outputbox2" xfId="901"/>
    <cellStyle name="1Outputheader" xfId="902"/>
    <cellStyle name="1Outputheader 2" xfId="903"/>
    <cellStyle name="1Outputheader 2 2" xfId="904"/>
    <cellStyle name="1Outputheader 2 2 2" xfId="905"/>
    <cellStyle name="1Outputheader 2 2 2 2" xfId="906"/>
    <cellStyle name="1Outputheader 2 2 3" xfId="907"/>
    <cellStyle name="1Outputheader 2 3" xfId="908"/>
    <cellStyle name="1Outputheader 2 3 2" xfId="909"/>
    <cellStyle name="1Outputheader 2 3 2 2" xfId="910"/>
    <cellStyle name="1Outputheader 2 3 3" xfId="911"/>
    <cellStyle name="1Outputheader 2 4" xfId="912"/>
    <cellStyle name="1Outputheader 2 4 2" xfId="913"/>
    <cellStyle name="1Outputheader 2 4 2 2" xfId="914"/>
    <cellStyle name="1Outputheader 2 4 3" xfId="915"/>
    <cellStyle name="1Outputheader 3" xfId="916"/>
    <cellStyle name="1Outputheader 3 2" xfId="917"/>
    <cellStyle name="1Outputheader 3 2 2" xfId="918"/>
    <cellStyle name="1Outputheader 3 3" xfId="919"/>
    <cellStyle name="1Outputheader 4" xfId="920"/>
    <cellStyle name="1Outputheader 4 2" xfId="921"/>
    <cellStyle name="1Outputheader 4 2 2" xfId="922"/>
    <cellStyle name="1Outputheader 4 3" xfId="923"/>
    <cellStyle name="1Outputheader 5" xfId="924"/>
    <cellStyle name="1Outputheader 5 2" xfId="925"/>
    <cellStyle name="1Outputheader 5 2 2" xfId="926"/>
    <cellStyle name="1Outputheader 5 3" xfId="927"/>
    <cellStyle name="1Outputheader2" xfId="928"/>
    <cellStyle name="1Outputsubtitle" xfId="929"/>
    <cellStyle name="1Outputtitle" xfId="930"/>
    <cellStyle name="1Profileheader" xfId="931"/>
    <cellStyle name="1Profilelowerbox" xfId="932"/>
    <cellStyle name="1Profilesubheader" xfId="933"/>
    <cellStyle name="1Profiletitle" xfId="934"/>
    <cellStyle name="1Profiletopbox" xfId="935"/>
    <cellStyle name="20% — акцент1" xfId="23" builtinId="30" hidden="1"/>
    <cellStyle name="20% — акцент1" xfId="2336" builtinId="30" hidden="1"/>
    <cellStyle name="20% — акцент2" xfId="27" builtinId="34" hidden="1"/>
    <cellStyle name="20% — акцент2" xfId="2340" builtinId="34" hidden="1"/>
    <cellStyle name="20% — акцент3" xfId="31" builtinId="38" hidden="1"/>
    <cellStyle name="20% — акцент3" xfId="2344" builtinId="38" hidden="1"/>
    <cellStyle name="20% — акцент4" xfId="35" builtinId="42" hidden="1"/>
    <cellStyle name="20% — акцент4" xfId="2348" builtinId="42" hidden="1"/>
    <cellStyle name="20% — акцент5" xfId="39" builtinId="46" hidden="1"/>
    <cellStyle name="20% — акцент5" xfId="2352" builtinId="46" hidden="1"/>
    <cellStyle name="20% — акцент6" xfId="43" builtinId="50" hidden="1"/>
    <cellStyle name="20% — акцент6" xfId="2356" builtinId="50" hidden="1"/>
    <cellStyle name="40% — акцент1" xfId="24" builtinId="31" hidden="1"/>
    <cellStyle name="40% — акцент1" xfId="2337" builtinId="31" hidden="1"/>
    <cellStyle name="40% — акцент2" xfId="28" builtinId="35" hidden="1"/>
    <cellStyle name="40% — акцент2" xfId="2341" builtinId="35" hidden="1"/>
    <cellStyle name="40% — акцент3" xfId="32" builtinId="39" hidden="1"/>
    <cellStyle name="40% — акцент3" xfId="2345" builtinId="39" hidden="1"/>
    <cellStyle name="40% — акцент4" xfId="36" builtinId="43" hidden="1"/>
    <cellStyle name="40% — акцент4" xfId="2349" builtinId="43" hidden="1"/>
    <cellStyle name="40% — акцент5" xfId="40" builtinId="47" hidden="1"/>
    <cellStyle name="40% — акцент5" xfId="2353" builtinId="47" hidden="1"/>
    <cellStyle name="40% — акцент6" xfId="44" builtinId="51" hidden="1"/>
    <cellStyle name="40% — акцент6" xfId="2357" builtinId="51" hidden="1"/>
    <cellStyle name="60% — акцент1" xfId="25" builtinId="32" hidden="1"/>
    <cellStyle name="60% — акцент1" xfId="2338" builtinId="32" hidden="1"/>
    <cellStyle name="60% — акцент2" xfId="29" builtinId="36" hidden="1"/>
    <cellStyle name="60% — акцент2" xfId="2342" builtinId="36" hidden="1"/>
    <cellStyle name="60% — акцент3" xfId="33" builtinId="40" hidden="1"/>
    <cellStyle name="60% — акцент3" xfId="2346" builtinId="40" hidden="1"/>
    <cellStyle name="60% — акцент4" xfId="37" builtinId="44" hidden="1"/>
    <cellStyle name="60% — акцент4" xfId="2350" builtinId="44" hidden="1"/>
    <cellStyle name="60% — акцент5" xfId="41" builtinId="48" hidden="1"/>
    <cellStyle name="60% — акцент5" xfId="2354" builtinId="48" hidden="1"/>
    <cellStyle name="60% — акцент6" xfId="45" builtinId="52" hidden="1"/>
    <cellStyle name="60% — акцент6" xfId="2358" builtinId="52" hidden="1"/>
    <cellStyle name="8pt" xfId="936"/>
    <cellStyle name="Aaia?iue [0]_vaqduGfTSN7qyUJNWHRlcWo3H" xfId="937"/>
    <cellStyle name="Aaia?iue_vaqduGfTSN7qyUJNWHRlcWo3H" xfId="938"/>
    <cellStyle name="Äåíåæíûé [0]_vaqduGfTSN7qyUJNWHRlcWo3H" xfId="939"/>
    <cellStyle name="Äåíåæíûé_vaqduGfTSN7qyUJNWHRlcWo3H" xfId="940"/>
    <cellStyle name="acct" xfId="941"/>
    <cellStyle name="acct 2" xfId="942"/>
    <cellStyle name="AeE­ [0]_?A°??µAoC?" xfId="943"/>
    <cellStyle name="AeE­_?A°??µAoC?" xfId="944"/>
    <cellStyle name="Aeia?nnueea" xfId="945"/>
    <cellStyle name="AFE" xfId="946"/>
    <cellStyle name="Arial 10" xfId="947"/>
    <cellStyle name="Arial 12" xfId="948"/>
    <cellStyle name="AÞ¸¶ [0]_INQUIRY ¿µ¾÷AßAø " xfId="949"/>
    <cellStyle name="AÞ¸¶_INQUIRY ¿µ¾÷AßAø " xfId="950"/>
    <cellStyle name="Balance" xfId="951"/>
    <cellStyle name="BalanceBold" xfId="952"/>
    <cellStyle name="BLACK" xfId="953"/>
    <cellStyle name="Blue" xfId="954"/>
    <cellStyle name="Body" xfId="955"/>
    <cellStyle name="British Pound" xfId="956"/>
    <cellStyle name="C?AO_?A°??µAoC?" xfId="957"/>
    <cellStyle name="C?AØ_¿µ¾÷CoE² " xfId="958"/>
    <cellStyle name="c_Chorus Model 22 Sep 04 V6 " xfId="959"/>
    <cellStyle name="Calc Currency (0)" xfId="960"/>
    <cellStyle name="cárky [0]_BalanceSheet " xfId="961"/>
    <cellStyle name="cárky_BalanceSheet " xfId="962"/>
    <cellStyle name="Case" xfId="963"/>
    <cellStyle name="Case 2" xfId="964"/>
    <cellStyle name="Center Across" xfId="965"/>
    <cellStyle name="Check" xfId="966"/>
    <cellStyle name="Column Heading" xfId="967"/>
    <cellStyle name="Comma [0]" xfId="968"/>
    <cellStyle name="Comma [1]" xfId="969"/>
    <cellStyle name="Comma 0" xfId="970"/>
    <cellStyle name="Comma 0*" xfId="971"/>
    <cellStyle name="Comma 2" xfId="972"/>
    <cellStyle name="Comma 2 2" xfId="973"/>
    <cellStyle name="Comma 2 3" xfId="974"/>
    <cellStyle name="Comma0" xfId="975"/>
    <cellStyle name="Currency [0]" xfId="976"/>
    <cellStyle name="Currency [0] 2" xfId="977"/>
    <cellStyle name="Currency [0] 3" xfId="978"/>
    <cellStyle name="Currency [1]" xfId="979"/>
    <cellStyle name="Currency 0" xfId="980"/>
    <cellStyle name="Currency 2" xfId="981"/>
    <cellStyle name="Currency0" xfId="982"/>
    <cellStyle name="Currency2" xfId="983"/>
    <cellStyle name="d_Chorus Model 22 Sep 04 V6 " xfId="984"/>
    <cellStyle name="Data" xfId="985"/>
    <cellStyle name="DataBold" xfId="986"/>
    <cellStyle name="Date" xfId="987"/>
    <cellStyle name="Date Aligned" xfId="988"/>
    <cellStyle name="Date_07.12.2005  КЭШ и баланс " xfId="989"/>
    <cellStyle name="Dec_0" xfId="990"/>
    <cellStyle name="Deviant" xfId="991"/>
    <cellStyle name="Dollars" xfId="992"/>
    <cellStyle name="Dotted Line" xfId="993"/>
    <cellStyle name="Double Accounting" xfId="994"/>
    <cellStyle name="Euro" xfId="995"/>
    <cellStyle name="Euro 2" xfId="996"/>
    <cellStyle name="EVRAZCaption0" xfId="997"/>
    <cellStyle name="EVRAZCaption0 2" xfId="998"/>
    <cellStyle name="EVRAZCaption0 2 2" xfId="999"/>
    <cellStyle name="EVRAZCaption0 2 2 2" xfId="1000"/>
    <cellStyle name="EVRAZCaption0 2 3" xfId="1001"/>
    <cellStyle name="EVRAZCaption0 3" xfId="1002"/>
    <cellStyle name="EVRAZCaption0 3 2" xfId="1003"/>
    <cellStyle name="EVRAZCaption0 3 2 2" xfId="1004"/>
    <cellStyle name="EVRAZCaption0 3 3" xfId="1005"/>
    <cellStyle name="EVRAZCfgHeader" xfId="1006"/>
    <cellStyle name="EVRAZCfgParameter" xfId="1007"/>
    <cellStyle name="EVRAZColumnNumber" xfId="1008"/>
    <cellStyle name="EVRAZColumnNumber 2" xfId="1009"/>
    <cellStyle name="EVRAZColumnNumber 2 2" xfId="1010"/>
    <cellStyle name="EVRAZColumnNumber 2 2 2" xfId="1011"/>
    <cellStyle name="EVRAZColumnNumber 2 3" xfId="1012"/>
    <cellStyle name="EVRAZColumnNumber 3" xfId="1013"/>
    <cellStyle name="EVRAZColumnNumber 3 2" xfId="1014"/>
    <cellStyle name="EVRAZColumnNumber 3 2 2" xfId="1015"/>
    <cellStyle name="EVRAZColumnNumber 3 3" xfId="1016"/>
    <cellStyle name="Ezres [0]_Document" xfId="1017"/>
    <cellStyle name="Ezres_Document" xfId="1018"/>
    <cellStyle name="F2" xfId="1019"/>
    <cellStyle name="F3" xfId="1020"/>
    <cellStyle name="F4" xfId="1021"/>
    <cellStyle name="F5" xfId="1022"/>
    <cellStyle name="F6" xfId="1023"/>
    <cellStyle name="F7" xfId="1024"/>
    <cellStyle name="F8" xfId="1025"/>
    <cellStyle name="Factor" xfId="1026"/>
    <cellStyle name="Fixed" xfId="1027"/>
    <cellStyle name="Followed Hyperlink" xfId="1028"/>
    <cellStyle name="footer" xfId="1029"/>
    <cellStyle name="footer 2" xfId="1030"/>
    <cellStyle name="Footnote" xfId="1031"/>
    <cellStyle name="From" xfId="1032"/>
    <cellStyle name="Green" xfId="1033"/>
    <cellStyle name="Hard Percent" xfId="1034"/>
    <cellStyle name="Header" xfId="1035"/>
    <cellStyle name="Header1" xfId="1036"/>
    <cellStyle name="Header2" xfId="1037"/>
    <cellStyle name="Header2 2" xfId="1038"/>
    <cellStyle name="Header2 2 2" xfId="1039"/>
    <cellStyle name="Header2 2 2 2" xfId="1040"/>
    <cellStyle name="Header2 2 2 2 2" xfId="1041"/>
    <cellStyle name="Header2 2 2 3" xfId="1042"/>
    <cellStyle name="Header2 2 3" xfId="1043"/>
    <cellStyle name="Header2 2 3 2" xfId="1044"/>
    <cellStyle name="Header2 2 3 2 2" xfId="1045"/>
    <cellStyle name="Header2 2 3 3" xfId="1046"/>
    <cellStyle name="Header2 2 4" xfId="1047"/>
    <cellStyle name="Header2 2 4 2" xfId="1048"/>
    <cellStyle name="Header2 2 4 2 2" xfId="1049"/>
    <cellStyle name="Header2 2 4 3" xfId="1050"/>
    <cellStyle name="Header2 3" xfId="1051"/>
    <cellStyle name="Header2 3 2" xfId="1052"/>
    <cellStyle name="Header2 3 2 2" xfId="1053"/>
    <cellStyle name="Header2 3 3" xfId="1054"/>
    <cellStyle name="Header2 4" xfId="1055"/>
    <cellStyle name="Header2 4 2" xfId="1056"/>
    <cellStyle name="Header2 4 2 2" xfId="1057"/>
    <cellStyle name="Header2 4 3" xfId="1058"/>
    <cellStyle name="Header2 5" xfId="1059"/>
    <cellStyle name="Header2 5 2" xfId="1060"/>
    <cellStyle name="Header2 5 2 2" xfId="1061"/>
    <cellStyle name="Header2 5 3" xfId="1062"/>
    <cellStyle name="heading" xfId="1063"/>
    <cellStyle name="Heading 1" xfId="1064"/>
    <cellStyle name="Heading 1 2" xfId="1065"/>
    <cellStyle name="Heading 2" xfId="1066"/>
    <cellStyle name="Heading 2 2" xfId="1067"/>
    <cellStyle name="Heading 3" xfId="1068"/>
    <cellStyle name="Heading 3 2" xfId="1069"/>
    <cellStyle name="HeadingS" xfId="1070"/>
    <cellStyle name="Hide" xfId="1071"/>
    <cellStyle name="Hyperlink" xfId="1072"/>
    <cellStyle name="Iau?iue_o10-n" xfId="1073"/>
    <cellStyle name="Îáû÷íûé_vaqduGfTSN7qyUJNWHRlcWo3H" xfId="1074"/>
    <cellStyle name="Input" xfId="1075"/>
    <cellStyle name="Input 2" xfId="1076"/>
    <cellStyle name="Input 2 2" xfId="1077"/>
    <cellStyle name="Input 2 2 2" xfId="1078"/>
    <cellStyle name="Input 2 2 2 2" xfId="1079"/>
    <cellStyle name="Input 2 2 3" xfId="1080"/>
    <cellStyle name="Input 2 3" xfId="1081"/>
    <cellStyle name="Input 2 3 2" xfId="1082"/>
    <cellStyle name="Input 2 3 2 2" xfId="1083"/>
    <cellStyle name="Input 2 3 3" xfId="1084"/>
    <cellStyle name="Input 3" xfId="1085"/>
    <cellStyle name="Input 3 2" xfId="1086"/>
    <cellStyle name="Input 3 2 2" xfId="1087"/>
    <cellStyle name="Input 3 3" xfId="1088"/>
    <cellStyle name="Input 4" xfId="1089"/>
    <cellStyle name="Input 4 2" xfId="1090"/>
    <cellStyle name="Input 4 2 2" xfId="1091"/>
    <cellStyle name="Input 4 3" xfId="1092"/>
    <cellStyle name="Ioe?uaaaoayny aeia?nnueea" xfId="1093"/>
    <cellStyle name="ISO" xfId="1094"/>
    <cellStyle name="Komma [0]_Arcen" xfId="1095"/>
    <cellStyle name="Komma_Arcen" xfId="1096"/>
    <cellStyle name="Milliers [0]_BUDGET" xfId="1097"/>
    <cellStyle name="Milliers_BUDGET" xfId="1098"/>
    <cellStyle name="Monétaire [0]_BUDGET" xfId="1099"/>
    <cellStyle name="Monétaire_BUDGET" xfId="1100"/>
    <cellStyle name="Multiple" xfId="1101"/>
    <cellStyle name="Multiple [0]" xfId="1102"/>
    <cellStyle name="Multiple [1]" xfId="1103"/>
    <cellStyle name="Multiple_1 Dec" xfId="1104"/>
    <cellStyle name="no dec" xfId="1105"/>
    <cellStyle name="normal" xfId="1106"/>
    <cellStyle name="Normal - Style1" xfId="1107"/>
    <cellStyle name="Normal 2" xfId="1108"/>
    <cellStyle name="Normal 2 2" xfId="1109"/>
    <cellStyle name="Normal 2 2 2" xfId="1110"/>
    <cellStyle name="Normal 2 2 2 2" xfId="1111"/>
    <cellStyle name="Normal 2 2 2 2 2" xfId="1112"/>
    <cellStyle name="Normal 2 2 2 3" xfId="1113"/>
    <cellStyle name="Normal 2 2 3" xfId="1114"/>
    <cellStyle name="Normal 2 2 3 2" xfId="1115"/>
    <cellStyle name="Normal 2 2 3 2 2" xfId="1116"/>
    <cellStyle name="Normal 2 2 3 3" xfId="1117"/>
    <cellStyle name="Normal 2 2 4" xfId="1118"/>
    <cellStyle name="Normal 2 2 4 2" xfId="1119"/>
    <cellStyle name="Normal 2 2 4 2 2" xfId="1120"/>
    <cellStyle name="Normal 2 2 4 3" xfId="1121"/>
    <cellStyle name="Normal 2 3" xfId="1122"/>
    <cellStyle name="Normal 2 3 2" xfId="1123"/>
    <cellStyle name="Normal 2 3 2 2" xfId="1124"/>
    <cellStyle name="Normal 2 3 3" xfId="1125"/>
    <cellStyle name="Normal 2 4" xfId="1126"/>
    <cellStyle name="Normal 2 4 2" xfId="1127"/>
    <cellStyle name="Normal 2 4 2 2" xfId="1128"/>
    <cellStyle name="Normal 2 4 3" xfId="1129"/>
    <cellStyle name="Normal 2 5" xfId="1130"/>
    <cellStyle name="Normal 2 5 2" xfId="1131"/>
    <cellStyle name="Normal 2 5 2 2" xfId="1132"/>
    <cellStyle name="Normal 2 5 3" xfId="1133"/>
    <cellStyle name="Normal 2 6" xfId="1134"/>
    <cellStyle name="Normal 3" xfId="1135"/>
    <cellStyle name="Normál_1." xfId="1136"/>
    <cellStyle name="Normal_3.6.1. CF_direct_17.10.07" xfId="1137"/>
    <cellStyle name="Normal1" xfId="1138"/>
    <cellStyle name="Normal2" xfId="1139"/>
    <cellStyle name="NormalGB" xfId="1140"/>
    <cellStyle name="Output Amounts" xfId="1141"/>
    <cellStyle name="Output Column Headings" xfId="1142"/>
    <cellStyle name="Output Line Items" xfId="1143"/>
    <cellStyle name="Output Report Heading" xfId="1144"/>
    <cellStyle name="Output Report Title" xfId="1145"/>
    <cellStyle name="Outputtitle" xfId="1146"/>
    <cellStyle name="p " xfId="1147"/>
    <cellStyle name="p_Chorus Model 22 Sep 04 V6 " xfId="1148"/>
    <cellStyle name="Paaotsikko" xfId="1149"/>
    <cellStyle name="Page Number" xfId="1150"/>
    <cellStyle name="Pénznem [0]_Document" xfId="1151"/>
    <cellStyle name="Pénznem_Document" xfId="1152"/>
    <cellStyle name="Percent [0]" xfId="1153"/>
    <cellStyle name="Percent [1]" xfId="1154"/>
    <cellStyle name="Percent1" xfId="1155"/>
    <cellStyle name="Percent1 2" xfId="1156"/>
    <cellStyle name="Percent1 3" xfId="1157"/>
    <cellStyle name="Pддotsikko" xfId="1158"/>
    <cellStyle name="Red" xfId="1159"/>
    <cellStyle name="s_Valuation " xfId="1160"/>
    <cellStyle name="s_Valuation _Сложность проекта расчет_ВМР ЗСМК 28 10 2011г станд  вариант " xfId="1161"/>
    <cellStyle name="Salomon Logo" xfId="1162"/>
    <cellStyle name="SAPBEXaggData" xfId="1163"/>
    <cellStyle name="SAPBEXaggData 2" xfId="1164"/>
    <cellStyle name="SAPBEXaggData 2 2" xfId="1165"/>
    <cellStyle name="SAPBEXaggData 2 2 2" xfId="1166"/>
    <cellStyle name="SAPBEXaggData 2 2 2 2" xfId="1167"/>
    <cellStyle name="SAPBEXaggData 2 2 3" xfId="1168"/>
    <cellStyle name="SAPBEXaggData 2 3" xfId="1169"/>
    <cellStyle name="SAPBEXaggData 2 3 2" xfId="1170"/>
    <cellStyle name="SAPBEXaggData 2 3 2 2" xfId="1171"/>
    <cellStyle name="SAPBEXaggData 2 3 3" xfId="1172"/>
    <cellStyle name="SAPBEXaggData 2 4" xfId="1173"/>
    <cellStyle name="SAPBEXaggData 2 4 2" xfId="1174"/>
    <cellStyle name="SAPBEXaggData 2 4 2 2" xfId="1175"/>
    <cellStyle name="SAPBEXaggData 2 4 3" xfId="1176"/>
    <cellStyle name="SAPBEXaggData 2 5" xfId="1177"/>
    <cellStyle name="SAPBEXaggData 2 5 2" xfId="1178"/>
    <cellStyle name="SAPBEXaggData 2 5 2 2" xfId="1179"/>
    <cellStyle name="SAPBEXaggData 2 5 3" xfId="1180"/>
    <cellStyle name="SAPBEXaggData 3" xfId="1181"/>
    <cellStyle name="SAPBEXaggData 3 2" xfId="1182"/>
    <cellStyle name="SAPBEXaggData 3 2 2" xfId="1183"/>
    <cellStyle name="SAPBEXaggData 3 3" xfId="1184"/>
    <cellStyle name="SAPBEXaggData 4" xfId="1185"/>
    <cellStyle name="SAPBEXaggData 4 2" xfId="1186"/>
    <cellStyle name="SAPBEXaggData 4 2 2" xfId="1187"/>
    <cellStyle name="SAPBEXaggData 4 3" xfId="1188"/>
    <cellStyle name="SAPBEXaggData 5" xfId="1189"/>
    <cellStyle name="SAPBEXaggData 5 2" xfId="1190"/>
    <cellStyle name="SAPBEXaggData 5 2 2" xfId="1191"/>
    <cellStyle name="SAPBEXaggData 5 3" xfId="1192"/>
    <cellStyle name="SAPBEXaggData 6" xfId="1193"/>
    <cellStyle name="SAPBEXaggData 6 2" xfId="1194"/>
    <cellStyle name="SAPBEXaggData 6 2 2" xfId="1195"/>
    <cellStyle name="SAPBEXaggData 6 3" xfId="1196"/>
    <cellStyle name="SAPBEXaggDataEmph" xfId="1197"/>
    <cellStyle name="SAPBEXaggDataEmph 2" xfId="1198"/>
    <cellStyle name="SAPBEXaggDataEmph 2 2" xfId="1199"/>
    <cellStyle name="SAPBEXaggDataEmph 2 2 2" xfId="1200"/>
    <cellStyle name="SAPBEXaggDataEmph 2 2 2 2" xfId="1201"/>
    <cellStyle name="SAPBEXaggDataEmph 2 2 3" xfId="1202"/>
    <cellStyle name="SAPBEXaggDataEmph 2 3" xfId="1203"/>
    <cellStyle name="SAPBEXaggDataEmph 2 3 2" xfId="1204"/>
    <cellStyle name="SAPBEXaggDataEmph 2 3 2 2" xfId="1205"/>
    <cellStyle name="SAPBEXaggDataEmph 2 3 3" xfId="1206"/>
    <cellStyle name="SAPBEXaggDataEmph 2 4" xfId="1207"/>
    <cellStyle name="SAPBEXaggDataEmph 2 4 2" xfId="1208"/>
    <cellStyle name="SAPBEXaggDataEmph 2 4 2 2" xfId="1209"/>
    <cellStyle name="SAPBEXaggDataEmph 2 4 3" xfId="1210"/>
    <cellStyle name="SAPBEXaggDataEmph 2 5" xfId="1211"/>
    <cellStyle name="SAPBEXaggDataEmph 2 5 2" xfId="1212"/>
    <cellStyle name="SAPBEXaggDataEmph 2 5 2 2" xfId="1213"/>
    <cellStyle name="SAPBEXaggDataEmph 2 5 3" xfId="1214"/>
    <cellStyle name="SAPBEXaggDataEmph 3" xfId="1215"/>
    <cellStyle name="SAPBEXaggDataEmph 3 2" xfId="1216"/>
    <cellStyle name="SAPBEXaggDataEmph 3 2 2" xfId="1217"/>
    <cellStyle name="SAPBEXaggDataEmph 3 3" xfId="1218"/>
    <cellStyle name="SAPBEXaggDataEmph 4" xfId="1219"/>
    <cellStyle name="SAPBEXaggDataEmph 4 2" xfId="1220"/>
    <cellStyle name="SAPBEXaggDataEmph 4 2 2" xfId="1221"/>
    <cellStyle name="SAPBEXaggDataEmph 4 3" xfId="1222"/>
    <cellStyle name="SAPBEXaggDataEmph 5" xfId="1223"/>
    <cellStyle name="SAPBEXaggDataEmph 5 2" xfId="1224"/>
    <cellStyle name="SAPBEXaggDataEmph 5 2 2" xfId="1225"/>
    <cellStyle name="SAPBEXaggDataEmph 5 3" xfId="1226"/>
    <cellStyle name="SAPBEXaggDataEmph 6" xfId="1227"/>
    <cellStyle name="SAPBEXaggDataEmph 6 2" xfId="1228"/>
    <cellStyle name="SAPBEXaggDataEmph 6 2 2" xfId="1229"/>
    <cellStyle name="SAPBEXaggDataEmph 6 3" xfId="1230"/>
    <cellStyle name="SAPBEXaggItem" xfId="1231"/>
    <cellStyle name="SAPBEXaggItem 2" xfId="1232"/>
    <cellStyle name="SAPBEXaggItem 2 2" xfId="1233"/>
    <cellStyle name="SAPBEXaggItem 2 2 2" xfId="1234"/>
    <cellStyle name="SAPBEXaggItem 2 2 2 2" xfId="1235"/>
    <cellStyle name="SAPBEXaggItem 2 2 3" xfId="1236"/>
    <cellStyle name="SAPBEXaggItem 2 3" xfId="1237"/>
    <cellStyle name="SAPBEXaggItem 2 3 2" xfId="1238"/>
    <cellStyle name="SAPBEXaggItem 2 3 2 2" xfId="1239"/>
    <cellStyle name="SAPBEXaggItem 2 3 3" xfId="1240"/>
    <cellStyle name="SAPBEXaggItem 2 4" xfId="1241"/>
    <cellStyle name="SAPBEXaggItem 2 4 2" xfId="1242"/>
    <cellStyle name="SAPBEXaggItem 2 4 2 2" xfId="1243"/>
    <cellStyle name="SAPBEXaggItem 2 4 3" xfId="1244"/>
    <cellStyle name="SAPBEXaggItem 2 5" xfId="1245"/>
    <cellStyle name="SAPBEXaggItem 2 5 2" xfId="1246"/>
    <cellStyle name="SAPBEXaggItem 2 5 2 2" xfId="1247"/>
    <cellStyle name="SAPBEXaggItem 2 5 3" xfId="1248"/>
    <cellStyle name="SAPBEXaggItem 3" xfId="1249"/>
    <cellStyle name="SAPBEXaggItem 3 2" xfId="1250"/>
    <cellStyle name="SAPBEXaggItem 3 2 2" xfId="1251"/>
    <cellStyle name="SAPBEXaggItem 3 3" xfId="1252"/>
    <cellStyle name="SAPBEXaggItem 4" xfId="1253"/>
    <cellStyle name="SAPBEXaggItem 4 2" xfId="1254"/>
    <cellStyle name="SAPBEXaggItem 4 2 2" xfId="1255"/>
    <cellStyle name="SAPBEXaggItem 4 3" xfId="1256"/>
    <cellStyle name="SAPBEXaggItem 5" xfId="1257"/>
    <cellStyle name="SAPBEXaggItem 5 2" xfId="1258"/>
    <cellStyle name="SAPBEXaggItem 5 2 2" xfId="1259"/>
    <cellStyle name="SAPBEXaggItem 5 3" xfId="1260"/>
    <cellStyle name="SAPBEXaggItem 6" xfId="1261"/>
    <cellStyle name="SAPBEXaggItem 6 2" xfId="1262"/>
    <cellStyle name="SAPBEXaggItem 6 2 2" xfId="1263"/>
    <cellStyle name="SAPBEXaggItem 6 3" xfId="1264"/>
    <cellStyle name="SAPBEXaggItemX" xfId="1265"/>
    <cellStyle name="SAPBEXaggItemX 2" xfId="1266"/>
    <cellStyle name="SAPBEXaggItemX 2 2" xfId="1267"/>
    <cellStyle name="SAPBEXaggItemX 2 2 2" xfId="1268"/>
    <cellStyle name="SAPBEXaggItemX 2 2 2 2" xfId="1269"/>
    <cellStyle name="SAPBEXaggItemX 2 2 3" xfId="1270"/>
    <cellStyle name="SAPBEXaggItemX 2 3" xfId="1271"/>
    <cellStyle name="SAPBEXaggItemX 2 3 2" xfId="1272"/>
    <cellStyle name="SAPBEXaggItemX 2 3 2 2" xfId="1273"/>
    <cellStyle name="SAPBEXaggItemX 2 3 3" xfId="1274"/>
    <cellStyle name="SAPBEXaggItemX 2 4" xfId="1275"/>
    <cellStyle name="SAPBEXaggItemX 2 4 2" xfId="1276"/>
    <cellStyle name="SAPBEXaggItemX 2 4 2 2" xfId="1277"/>
    <cellStyle name="SAPBEXaggItemX 2 4 3" xfId="1278"/>
    <cellStyle name="SAPBEXaggItemX 2 5" xfId="1279"/>
    <cellStyle name="SAPBEXaggItemX 2 5 2" xfId="1280"/>
    <cellStyle name="SAPBEXaggItemX 2 5 2 2" xfId="1281"/>
    <cellStyle name="SAPBEXaggItemX 2 5 3" xfId="1282"/>
    <cellStyle name="SAPBEXaggItemX 3" xfId="1283"/>
    <cellStyle name="SAPBEXaggItemX 3 2" xfId="1284"/>
    <cellStyle name="SAPBEXaggItemX 3 2 2" xfId="1285"/>
    <cellStyle name="SAPBEXaggItemX 3 3" xfId="1286"/>
    <cellStyle name="SAPBEXaggItemX 4" xfId="1287"/>
    <cellStyle name="SAPBEXaggItemX 4 2" xfId="1288"/>
    <cellStyle name="SAPBEXaggItemX 4 2 2" xfId="1289"/>
    <cellStyle name="SAPBEXaggItemX 4 3" xfId="1290"/>
    <cellStyle name="SAPBEXaggItemX 5" xfId="1291"/>
    <cellStyle name="SAPBEXaggItemX 5 2" xfId="1292"/>
    <cellStyle name="SAPBEXaggItemX 5 2 2" xfId="1293"/>
    <cellStyle name="SAPBEXaggItemX 5 3" xfId="1294"/>
    <cellStyle name="SAPBEXaggItemX 6" xfId="1295"/>
    <cellStyle name="SAPBEXaggItemX 6 2" xfId="1296"/>
    <cellStyle name="SAPBEXaggItemX 6 2 2" xfId="1297"/>
    <cellStyle name="SAPBEXaggItemX 6 3" xfId="1298"/>
    <cellStyle name="SAPBEXchaText" xfId="1299"/>
    <cellStyle name="SAPBEXexcBad7" xfId="1300"/>
    <cellStyle name="SAPBEXexcBad7 2" xfId="1301"/>
    <cellStyle name="SAPBEXexcBad7 2 2" xfId="1302"/>
    <cellStyle name="SAPBEXexcBad7 2 2 2" xfId="1303"/>
    <cellStyle name="SAPBEXexcBad7 2 2 2 2" xfId="1304"/>
    <cellStyle name="SAPBEXexcBad7 2 2 3" xfId="1305"/>
    <cellStyle name="SAPBEXexcBad7 2 3" xfId="1306"/>
    <cellStyle name="SAPBEXexcBad7 2 3 2" xfId="1307"/>
    <cellStyle name="SAPBEXexcBad7 2 3 2 2" xfId="1308"/>
    <cellStyle name="SAPBEXexcBad7 2 3 3" xfId="1309"/>
    <cellStyle name="SAPBEXexcBad7 2 4" xfId="1310"/>
    <cellStyle name="SAPBEXexcBad7 2 4 2" xfId="1311"/>
    <cellStyle name="SAPBEXexcBad7 2 4 2 2" xfId="1312"/>
    <cellStyle name="SAPBEXexcBad7 2 4 3" xfId="1313"/>
    <cellStyle name="SAPBEXexcBad7 2 5" xfId="1314"/>
    <cellStyle name="SAPBEXexcBad7 2 5 2" xfId="1315"/>
    <cellStyle name="SAPBEXexcBad7 2 5 2 2" xfId="1316"/>
    <cellStyle name="SAPBEXexcBad7 2 5 3" xfId="1317"/>
    <cellStyle name="SAPBEXexcBad7 3" xfId="1318"/>
    <cellStyle name="SAPBEXexcBad7 3 2" xfId="1319"/>
    <cellStyle name="SAPBEXexcBad7 3 2 2" xfId="1320"/>
    <cellStyle name="SAPBEXexcBad7 3 3" xfId="1321"/>
    <cellStyle name="SAPBEXexcBad7 4" xfId="1322"/>
    <cellStyle name="SAPBEXexcBad7 4 2" xfId="1323"/>
    <cellStyle name="SAPBEXexcBad7 4 2 2" xfId="1324"/>
    <cellStyle name="SAPBEXexcBad7 4 3" xfId="1325"/>
    <cellStyle name="SAPBEXexcBad7 5" xfId="1326"/>
    <cellStyle name="SAPBEXexcBad7 5 2" xfId="1327"/>
    <cellStyle name="SAPBEXexcBad7 5 2 2" xfId="1328"/>
    <cellStyle name="SAPBEXexcBad7 5 3" xfId="1329"/>
    <cellStyle name="SAPBEXexcBad7 6" xfId="1330"/>
    <cellStyle name="SAPBEXexcBad7 6 2" xfId="1331"/>
    <cellStyle name="SAPBEXexcBad7 6 2 2" xfId="1332"/>
    <cellStyle name="SAPBEXexcBad7 6 3" xfId="1333"/>
    <cellStyle name="SAPBEXexcBad8" xfId="1334"/>
    <cellStyle name="SAPBEXexcBad8 2" xfId="1335"/>
    <cellStyle name="SAPBEXexcBad8 2 2" xfId="1336"/>
    <cellStyle name="SAPBEXexcBad8 2 2 2" xfId="1337"/>
    <cellStyle name="SAPBEXexcBad8 2 2 2 2" xfId="1338"/>
    <cellStyle name="SAPBEXexcBad8 2 2 3" xfId="1339"/>
    <cellStyle name="SAPBEXexcBad8 2 3" xfId="1340"/>
    <cellStyle name="SAPBEXexcBad8 2 3 2" xfId="1341"/>
    <cellStyle name="SAPBEXexcBad8 2 3 2 2" xfId="1342"/>
    <cellStyle name="SAPBEXexcBad8 2 3 3" xfId="1343"/>
    <cellStyle name="SAPBEXexcBad8 2 4" xfId="1344"/>
    <cellStyle name="SAPBEXexcBad8 2 4 2" xfId="1345"/>
    <cellStyle name="SAPBEXexcBad8 2 4 2 2" xfId="1346"/>
    <cellStyle name="SAPBEXexcBad8 2 4 3" xfId="1347"/>
    <cellStyle name="SAPBEXexcBad8 2 5" xfId="1348"/>
    <cellStyle name="SAPBEXexcBad8 2 5 2" xfId="1349"/>
    <cellStyle name="SAPBEXexcBad8 2 5 2 2" xfId="1350"/>
    <cellStyle name="SAPBEXexcBad8 2 5 3" xfId="1351"/>
    <cellStyle name="SAPBEXexcBad8 3" xfId="1352"/>
    <cellStyle name="SAPBEXexcBad8 3 2" xfId="1353"/>
    <cellStyle name="SAPBEXexcBad8 3 2 2" xfId="1354"/>
    <cellStyle name="SAPBEXexcBad8 3 3" xfId="1355"/>
    <cellStyle name="SAPBEXexcBad8 4" xfId="1356"/>
    <cellStyle name="SAPBEXexcBad8 4 2" xfId="1357"/>
    <cellStyle name="SAPBEXexcBad8 4 2 2" xfId="1358"/>
    <cellStyle name="SAPBEXexcBad8 4 3" xfId="1359"/>
    <cellStyle name="SAPBEXexcBad8 5" xfId="1360"/>
    <cellStyle name="SAPBEXexcBad8 5 2" xfId="1361"/>
    <cellStyle name="SAPBEXexcBad8 5 2 2" xfId="1362"/>
    <cellStyle name="SAPBEXexcBad8 5 3" xfId="1363"/>
    <cellStyle name="SAPBEXexcBad8 6" xfId="1364"/>
    <cellStyle name="SAPBEXexcBad8 6 2" xfId="1365"/>
    <cellStyle name="SAPBEXexcBad8 6 2 2" xfId="1366"/>
    <cellStyle name="SAPBEXexcBad8 6 3" xfId="1367"/>
    <cellStyle name="SAPBEXexcBad9" xfId="1368"/>
    <cellStyle name="SAPBEXexcBad9 2" xfId="1369"/>
    <cellStyle name="SAPBEXexcBad9 2 2" xfId="1370"/>
    <cellStyle name="SAPBEXexcBad9 2 2 2" xfId="1371"/>
    <cellStyle name="SAPBEXexcBad9 2 2 2 2" xfId="1372"/>
    <cellStyle name="SAPBEXexcBad9 2 2 3" xfId="1373"/>
    <cellStyle name="SAPBEXexcBad9 2 3" xfId="1374"/>
    <cellStyle name="SAPBEXexcBad9 2 3 2" xfId="1375"/>
    <cellStyle name="SAPBEXexcBad9 2 3 2 2" xfId="1376"/>
    <cellStyle name="SAPBEXexcBad9 2 3 3" xfId="1377"/>
    <cellStyle name="SAPBEXexcBad9 2 4" xfId="1378"/>
    <cellStyle name="SAPBEXexcBad9 2 4 2" xfId="1379"/>
    <cellStyle name="SAPBEXexcBad9 2 4 2 2" xfId="1380"/>
    <cellStyle name="SAPBEXexcBad9 2 4 3" xfId="1381"/>
    <cellStyle name="SAPBEXexcBad9 2 5" xfId="1382"/>
    <cellStyle name="SAPBEXexcBad9 2 5 2" xfId="1383"/>
    <cellStyle name="SAPBEXexcBad9 2 5 2 2" xfId="1384"/>
    <cellStyle name="SAPBEXexcBad9 2 5 3" xfId="1385"/>
    <cellStyle name="SAPBEXexcBad9 3" xfId="1386"/>
    <cellStyle name="SAPBEXexcBad9 3 2" xfId="1387"/>
    <cellStyle name="SAPBEXexcBad9 3 2 2" xfId="1388"/>
    <cellStyle name="SAPBEXexcBad9 3 3" xfId="1389"/>
    <cellStyle name="SAPBEXexcBad9 4" xfId="1390"/>
    <cellStyle name="SAPBEXexcBad9 4 2" xfId="1391"/>
    <cellStyle name="SAPBEXexcBad9 4 2 2" xfId="1392"/>
    <cellStyle name="SAPBEXexcBad9 4 3" xfId="1393"/>
    <cellStyle name="SAPBEXexcBad9 5" xfId="1394"/>
    <cellStyle name="SAPBEXexcBad9 5 2" xfId="1395"/>
    <cellStyle name="SAPBEXexcBad9 5 2 2" xfId="1396"/>
    <cellStyle name="SAPBEXexcBad9 5 3" xfId="1397"/>
    <cellStyle name="SAPBEXexcBad9 6" xfId="1398"/>
    <cellStyle name="SAPBEXexcBad9 6 2" xfId="1399"/>
    <cellStyle name="SAPBEXexcBad9 6 2 2" xfId="1400"/>
    <cellStyle name="SAPBEXexcBad9 6 3" xfId="1401"/>
    <cellStyle name="SAPBEXexcCritical4" xfId="1402"/>
    <cellStyle name="SAPBEXexcCritical4 2" xfId="1403"/>
    <cellStyle name="SAPBEXexcCritical4 2 2" xfId="1404"/>
    <cellStyle name="SAPBEXexcCritical4 2 2 2" xfId="1405"/>
    <cellStyle name="SAPBEXexcCritical4 2 2 2 2" xfId="1406"/>
    <cellStyle name="SAPBEXexcCritical4 2 2 3" xfId="1407"/>
    <cellStyle name="SAPBEXexcCritical4 2 3" xfId="1408"/>
    <cellStyle name="SAPBEXexcCritical4 2 3 2" xfId="1409"/>
    <cellStyle name="SAPBEXexcCritical4 2 3 2 2" xfId="1410"/>
    <cellStyle name="SAPBEXexcCritical4 2 3 3" xfId="1411"/>
    <cellStyle name="SAPBEXexcCritical4 2 4" xfId="1412"/>
    <cellStyle name="SAPBEXexcCritical4 2 4 2" xfId="1413"/>
    <cellStyle name="SAPBEXexcCritical4 2 4 2 2" xfId="1414"/>
    <cellStyle name="SAPBEXexcCritical4 2 4 3" xfId="1415"/>
    <cellStyle name="SAPBEXexcCritical4 2 5" xfId="1416"/>
    <cellStyle name="SAPBEXexcCritical4 2 5 2" xfId="1417"/>
    <cellStyle name="SAPBEXexcCritical4 2 5 2 2" xfId="1418"/>
    <cellStyle name="SAPBEXexcCritical4 2 5 3" xfId="1419"/>
    <cellStyle name="SAPBEXexcCritical4 3" xfId="1420"/>
    <cellStyle name="SAPBEXexcCritical4 3 2" xfId="1421"/>
    <cellStyle name="SAPBEXexcCritical4 3 2 2" xfId="1422"/>
    <cellStyle name="SAPBEXexcCritical4 3 3" xfId="1423"/>
    <cellStyle name="SAPBEXexcCritical4 4" xfId="1424"/>
    <cellStyle name="SAPBEXexcCritical4 4 2" xfId="1425"/>
    <cellStyle name="SAPBEXexcCritical4 4 2 2" xfId="1426"/>
    <cellStyle name="SAPBEXexcCritical4 4 3" xfId="1427"/>
    <cellStyle name="SAPBEXexcCritical4 5" xfId="1428"/>
    <cellStyle name="SAPBEXexcCritical4 5 2" xfId="1429"/>
    <cellStyle name="SAPBEXexcCritical4 5 2 2" xfId="1430"/>
    <cellStyle name="SAPBEXexcCritical4 5 3" xfId="1431"/>
    <cellStyle name="SAPBEXexcCritical4 6" xfId="1432"/>
    <cellStyle name="SAPBEXexcCritical4 6 2" xfId="1433"/>
    <cellStyle name="SAPBEXexcCritical4 6 2 2" xfId="1434"/>
    <cellStyle name="SAPBEXexcCritical4 6 3" xfId="1435"/>
    <cellStyle name="SAPBEXexcCritical5" xfId="1436"/>
    <cellStyle name="SAPBEXexcCritical5 2" xfId="1437"/>
    <cellStyle name="SAPBEXexcCritical5 2 2" xfId="1438"/>
    <cellStyle name="SAPBEXexcCritical5 2 2 2" xfId="1439"/>
    <cellStyle name="SAPBEXexcCritical5 2 2 2 2" xfId="1440"/>
    <cellStyle name="SAPBEXexcCritical5 2 2 3" xfId="1441"/>
    <cellStyle name="SAPBEXexcCritical5 2 3" xfId="1442"/>
    <cellStyle name="SAPBEXexcCritical5 2 3 2" xfId="1443"/>
    <cellStyle name="SAPBEXexcCritical5 2 3 2 2" xfId="1444"/>
    <cellStyle name="SAPBEXexcCritical5 2 3 3" xfId="1445"/>
    <cellStyle name="SAPBEXexcCritical5 2 4" xfId="1446"/>
    <cellStyle name="SAPBEXexcCritical5 2 4 2" xfId="1447"/>
    <cellStyle name="SAPBEXexcCritical5 2 4 2 2" xfId="1448"/>
    <cellStyle name="SAPBEXexcCritical5 2 4 3" xfId="1449"/>
    <cellStyle name="SAPBEXexcCritical5 2 5" xfId="1450"/>
    <cellStyle name="SAPBEXexcCritical5 2 5 2" xfId="1451"/>
    <cellStyle name="SAPBEXexcCritical5 2 5 2 2" xfId="1452"/>
    <cellStyle name="SAPBEXexcCritical5 2 5 3" xfId="1453"/>
    <cellStyle name="SAPBEXexcCritical5 3" xfId="1454"/>
    <cellStyle name="SAPBEXexcCritical5 3 2" xfId="1455"/>
    <cellStyle name="SAPBEXexcCritical5 3 2 2" xfId="1456"/>
    <cellStyle name="SAPBEXexcCritical5 3 3" xfId="1457"/>
    <cellStyle name="SAPBEXexcCritical5 4" xfId="1458"/>
    <cellStyle name="SAPBEXexcCritical5 4 2" xfId="1459"/>
    <cellStyle name="SAPBEXexcCritical5 4 2 2" xfId="1460"/>
    <cellStyle name="SAPBEXexcCritical5 4 3" xfId="1461"/>
    <cellStyle name="SAPBEXexcCritical5 5" xfId="1462"/>
    <cellStyle name="SAPBEXexcCritical5 5 2" xfId="1463"/>
    <cellStyle name="SAPBEXexcCritical5 5 2 2" xfId="1464"/>
    <cellStyle name="SAPBEXexcCritical5 5 3" xfId="1465"/>
    <cellStyle name="SAPBEXexcCritical5 6" xfId="1466"/>
    <cellStyle name="SAPBEXexcCritical5 6 2" xfId="1467"/>
    <cellStyle name="SAPBEXexcCritical5 6 2 2" xfId="1468"/>
    <cellStyle name="SAPBEXexcCritical5 6 3" xfId="1469"/>
    <cellStyle name="SAPBEXexcCritical6" xfId="1470"/>
    <cellStyle name="SAPBEXexcCritical6 2" xfId="1471"/>
    <cellStyle name="SAPBEXexcCritical6 2 2" xfId="1472"/>
    <cellStyle name="SAPBEXexcCritical6 2 2 2" xfId="1473"/>
    <cellStyle name="SAPBEXexcCritical6 2 2 2 2" xfId="1474"/>
    <cellStyle name="SAPBEXexcCritical6 2 2 3" xfId="1475"/>
    <cellStyle name="SAPBEXexcCritical6 2 3" xfId="1476"/>
    <cellStyle name="SAPBEXexcCritical6 2 3 2" xfId="1477"/>
    <cellStyle name="SAPBEXexcCritical6 2 3 2 2" xfId="1478"/>
    <cellStyle name="SAPBEXexcCritical6 2 3 3" xfId="1479"/>
    <cellStyle name="SAPBEXexcCritical6 2 4" xfId="1480"/>
    <cellStyle name="SAPBEXexcCritical6 2 4 2" xfId="1481"/>
    <cellStyle name="SAPBEXexcCritical6 2 4 2 2" xfId="1482"/>
    <cellStyle name="SAPBEXexcCritical6 2 4 3" xfId="1483"/>
    <cellStyle name="SAPBEXexcCritical6 2 5" xfId="1484"/>
    <cellStyle name="SAPBEXexcCritical6 2 5 2" xfId="1485"/>
    <cellStyle name="SAPBEXexcCritical6 2 5 2 2" xfId="1486"/>
    <cellStyle name="SAPBEXexcCritical6 2 5 3" xfId="1487"/>
    <cellStyle name="SAPBEXexcCritical6 3" xfId="1488"/>
    <cellStyle name="SAPBEXexcCritical6 3 2" xfId="1489"/>
    <cellStyle name="SAPBEXexcCritical6 3 2 2" xfId="1490"/>
    <cellStyle name="SAPBEXexcCritical6 3 3" xfId="1491"/>
    <cellStyle name="SAPBEXexcCritical6 4" xfId="1492"/>
    <cellStyle name="SAPBEXexcCritical6 4 2" xfId="1493"/>
    <cellStyle name="SAPBEXexcCritical6 4 2 2" xfId="1494"/>
    <cellStyle name="SAPBEXexcCritical6 4 3" xfId="1495"/>
    <cellStyle name="SAPBEXexcCritical6 5" xfId="1496"/>
    <cellStyle name="SAPBEXexcCritical6 5 2" xfId="1497"/>
    <cellStyle name="SAPBEXexcCritical6 5 2 2" xfId="1498"/>
    <cellStyle name="SAPBEXexcCritical6 5 3" xfId="1499"/>
    <cellStyle name="SAPBEXexcCritical6 6" xfId="1500"/>
    <cellStyle name="SAPBEXexcCritical6 6 2" xfId="1501"/>
    <cellStyle name="SAPBEXexcCritical6 6 2 2" xfId="1502"/>
    <cellStyle name="SAPBEXexcCritical6 6 3" xfId="1503"/>
    <cellStyle name="SAPBEXexcGood1" xfId="1504"/>
    <cellStyle name="SAPBEXexcGood1 2" xfId="1505"/>
    <cellStyle name="SAPBEXexcGood1 2 2" xfId="1506"/>
    <cellStyle name="SAPBEXexcGood1 2 2 2" xfId="1507"/>
    <cellStyle name="SAPBEXexcGood1 2 2 2 2" xfId="1508"/>
    <cellStyle name="SAPBEXexcGood1 2 2 3" xfId="1509"/>
    <cellStyle name="SAPBEXexcGood1 2 3" xfId="1510"/>
    <cellStyle name="SAPBEXexcGood1 2 3 2" xfId="1511"/>
    <cellStyle name="SAPBEXexcGood1 2 3 2 2" xfId="1512"/>
    <cellStyle name="SAPBEXexcGood1 2 3 3" xfId="1513"/>
    <cellStyle name="SAPBEXexcGood1 2 4" xfId="1514"/>
    <cellStyle name="SAPBEXexcGood1 2 4 2" xfId="1515"/>
    <cellStyle name="SAPBEXexcGood1 2 4 2 2" xfId="1516"/>
    <cellStyle name="SAPBEXexcGood1 2 4 3" xfId="1517"/>
    <cellStyle name="SAPBEXexcGood1 2 5" xfId="1518"/>
    <cellStyle name="SAPBEXexcGood1 2 5 2" xfId="1519"/>
    <cellStyle name="SAPBEXexcGood1 2 5 2 2" xfId="1520"/>
    <cellStyle name="SAPBEXexcGood1 2 5 3" xfId="1521"/>
    <cellStyle name="SAPBEXexcGood1 3" xfId="1522"/>
    <cellStyle name="SAPBEXexcGood1 3 2" xfId="1523"/>
    <cellStyle name="SAPBEXexcGood1 3 2 2" xfId="1524"/>
    <cellStyle name="SAPBEXexcGood1 3 3" xfId="1525"/>
    <cellStyle name="SAPBEXexcGood1 4" xfId="1526"/>
    <cellStyle name="SAPBEXexcGood1 4 2" xfId="1527"/>
    <cellStyle name="SAPBEXexcGood1 4 2 2" xfId="1528"/>
    <cellStyle name="SAPBEXexcGood1 4 3" xfId="1529"/>
    <cellStyle name="SAPBEXexcGood1 5" xfId="1530"/>
    <cellStyle name="SAPBEXexcGood1 5 2" xfId="1531"/>
    <cellStyle name="SAPBEXexcGood1 5 2 2" xfId="1532"/>
    <cellStyle name="SAPBEXexcGood1 5 3" xfId="1533"/>
    <cellStyle name="SAPBEXexcGood1 6" xfId="1534"/>
    <cellStyle name="SAPBEXexcGood1 6 2" xfId="1535"/>
    <cellStyle name="SAPBEXexcGood1 6 2 2" xfId="1536"/>
    <cellStyle name="SAPBEXexcGood1 6 3" xfId="1537"/>
    <cellStyle name="SAPBEXexcGood2" xfId="1538"/>
    <cellStyle name="SAPBEXexcGood2 2" xfId="1539"/>
    <cellStyle name="SAPBEXexcGood2 2 2" xfId="1540"/>
    <cellStyle name="SAPBEXexcGood2 2 2 2" xfId="1541"/>
    <cellStyle name="SAPBEXexcGood2 2 2 2 2" xfId="1542"/>
    <cellStyle name="SAPBEXexcGood2 2 2 3" xfId="1543"/>
    <cellStyle name="SAPBEXexcGood2 2 3" xfId="1544"/>
    <cellStyle name="SAPBEXexcGood2 2 3 2" xfId="1545"/>
    <cellStyle name="SAPBEXexcGood2 2 3 2 2" xfId="1546"/>
    <cellStyle name="SAPBEXexcGood2 2 3 3" xfId="1547"/>
    <cellStyle name="SAPBEXexcGood2 2 4" xfId="1548"/>
    <cellStyle name="SAPBEXexcGood2 2 4 2" xfId="1549"/>
    <cellStyle name="SAPBEXexcGood2 2 4 2 2" xfId="1550"/>
    <cellStyle name="SAPBEXexcGood2 2 4 3" xfId="1551"/>
    <cellStyle name="SAPBEXexcGood2 2 5" xfId="1552"/>
    <cellStyle name="SAPBEXexcGood2 2 5 2" xfId="1553"/>
    <cellStyle name="SAPBEXexcGood2 2 5 2 2" xfId="1554"/>
    <cellStyle name="SAPBEXexcGood2 2 5 3" xfId="1555"/>
    <cellStyle name="SAPBEXexcGood2 3" xfId="1556"/>
    <cellStyle name="SAPBEXexcGood2 3 2" xfId="1557"/>
    <cellStyle name="SAPBEXexcGood2 3 2 2" xfId="1558"/>
    <cellStyle name="SAPBEXexcGood2 3 3" xfId="1559"/>
    <cellStyle name="SAPBEXexcGood2 4" xfId="1560"/>
    <cellStyle name="SAPBEXexcGood2 4 2" xfId="1561"/>
    <cellStyle name="SAPBEXexcGood2 4 2 2" xfId="1562"/>
    <cellStyle name="SAPBEXexcGood2 4 3" xfId="1563"/>
    <cellStyle name="SAPBEXexcGood2 5" xfId="1564"/>
    <cellStyle name="SAPBEXexcGood2 5 2" xfId="1565"/>
    <cellStyle name="SAPBEXexcGood2 5 2 2" xfId="1566"/>
    <cellStyle name="SAPBEXexcGood2 5 3" xfId="1567"/>
    <cellStyle name="SAPBEXexcGood2 6" xfId="1568"/>
    <cellStyle name="SAPBEXexcGood2 6 2" xfId="1569"/>
    <cellStyle name="SAPBEXexcGood2 6 2 2" xfId="1570"/>
    <cellStyle name="SAPBEXexcGood2 6 3" xfId="1571"/>
    <cellStyle name="SAPBEXexcGood3" xfId="1572"/>
    <cellStyle name="SAPBEXexcGood3 2" xfId="1573"/>
    <cellStyle name="SAPBEXexcGood3 2 2" xfId="1574"/>
    <cellStyle name="SAPBEXexcGood3 2 2 2" xfId="1575"/>
    <cellStyle name="SAPBEXexcGood3 2 2 2 2" xfId="1576"/>
    <cellStyle name="SAPBEXexcGood3 2 2 3" xfId="1577"/>
    <cellStyle name="SAPBEXexcGood3 2 3" xfId="1578"/>
    <cellStyle name="SAPBEXexcGood3 2 3 2" xfId="1579"/>
    <cellStyle name="SAPBEXexcGood3 2 3 2 2" xfId="1580"/>
    <cellStyle name="SAPBEXexcGood3 2 3 3" xfId="1581"/>
    <cellStyle name="SAPBEXexcGood3 2 4" xfId="1582"/>
    <cellStyle name="SAPBEXexcGood3 2 4 2" xfId="1583"/>
    <cellStyle name="SAPBEXexcGood3 2 4 2 2" xfId="1584"/>
    <cellStyle name="SAPBEXexcGood3 2 4 3" xfId="1585"/>
    <cellStyle name="SAPBEXexcGood3 2 5" xfId="1586"/>
    <cellStyle name="SAPBEXexcGood3 2 5 2" xfId="1587"/>
    <cellStyle name="SAPBEXexcGood3 2 5 2 2" xfId="1588"/>
    <cellStyle name="SAPBEXexcGood3 2 5 3" xfId="1589"/>
    <cellStyle name="SAPBEXexcGood3 3" xfId="1590"/>
    <cellStyle name="SAPBEXexcGood3 3 2" xfId="1591"/>
    <cellStyle name="SAPBEXexcGood3 3 2 2" xfId="1592"/>
    <cellStyle name="SAPBEXexcGood3 3 3" xfId="1593"/>
    <cellStyle name="SAPBEXexcGood3 4" xfId="1594"/>
    <cellStyle name="SAPBEXexcGood3 4 2" xfId="1595"/>
    <cellStyle name="SAPBEXexcGood3 4 2 2" xfId="1596"/>
    <cellStyle name="SAPBEXexcGood3 4 3" xfId="1597"/>
    <cellStyle name="SAPBEXexcGood3 5" xfId="1598"/>
    <cellStyle name="SAPBEXexcGood3 5 2" xfId="1599"/>
    <cellStyle name="SAPBEXexcGood3 5 2 2" xfId="1600"/>
    <cellStyle name="SAPBEXexcGood3 5 3" xfId="1601"/>
    <cellStyle name="SAPBEXexcGood3 6" xfId="1602"/>
    <cellStyle name="SAPBEXexcGood3 6 2" xfId="1603"/>
    <cellStyle name="SAPBEXexcGood3 6 2 2" xfId="1604"/>
    <cellStyle name="SAPBEXexcGood3 6 3" xfId="1605"/>
    <cellStyle name="SAPBEXfilterDrill" xfId="1606"/>
    <cellStyle name="SAPBEXfilterItem" xfId="1607"/>
    <cellStyle name="SAPBEXfilterText" xfId="1608"/>
    <cellStyle name="SAPBEXformats" xfId="1609"/>
    <cellStyle name="SAPBEXformats 2" xfId="1610"/>
    <cellStyle name="SAPBEXformats 2 2" xfId="1611"/>
    <cellStyle name="SAPBEXformats 2 2 2" xfId="1612"/>
    <cellStyle name="SAPBEXformats 2 2 2 2" xfId="1613"/>
    <cellStyle name="SAPBEXformats 2 2 3" xfId="1614"/>
    <cellStyle name="SAPBEXformats 2 3" xfId="1615"/>
    <cellStyle name="SAPBEXformats 2 3 2" xfId="1616"/>
    <cellStyle name="SAPBEXformats 2 3 2 2" xfId="1617"/>
    <cellStyle name="SAPBEXformats 2 3 3" xfId="1618"/>
    <cellStyle name="SAPBEXformats 2 4" xfId="1619"/>
    <cellStyle name="SAPBEXformats 2 4 2" xfId="1620"/>
    <cellStyle name="SAPBEXformats 2 4 2 2" xfId="1621"/>
    <cellStyle name="SAPBEXformats 2 4 3" xfId="1622"/>
    <cellStyle name="SAPBEXformats 2 5" xfId="1623"/>
    <cellStyle name="SAPBEXformats 2 5 2" xfId="1624"/>
    <cellStyle name="SAPBEXformats 2 5 2 2" xfId="1625"/>
    <cellStyle name="SAPBEXformats 2 5 3" xfId="1626"/>
    <cellStyle name="SAPBEXformats 3" xfId="1627"/>
    <cellStyle name="SAPBEXformats 3 2" xfId="1628"/>
    <cellStyle name="SAPBEXformats 3 2 2" xfId="1629"/>
    <cellStyle name="SAPBEXformats 3 3" xfId="1630"/>
    <cellStyle name="SAPBEXformats 4" xfId="1631"/>
    <cellStyle name="SAPBEXformats 4 2" xfId="1632"/>
    <cellStyle name="SAPBEXformats 4 2 2" xfId="1633"/>
    <cellStyle name="SAPBEXformats 4 3" xfId="1634"/>
    <cellStyle name="SAPBEXformats 5" xfId="1635"/>
    <cellStyle name="SAPBEXformats 5 2" xfId="1636"/>
    <cellStyle name="SAPBEXformats 5 2 2" xfId="1637"/>
    <cellStyle name="SAPBEXformats 5 3" xfId="1638"/>
    <cellStyle name="SAPBEXformats 6" xfId="1639"/>
    <cellStyle name="SAPBEXformats 6 2" xfId="1640"/>
    <cellStyle name="SAPBEXformats 6 2 2" xfId="1641"/>
    <cellStyle name="SAPBEXformats 6 3" xfId="1642"/>
    <cellStyle name="SAPBEXheaderItem" xfId="1643"/>
    <cellStyle name="SAPBEXheaderText" xfId="1644"/>
    <cellStyle name="SAPBEXHLevel0" xfId="1645"/>
    <cellStyle name="SAPBEXHLevel0 2" xfId="1646"/>
    <cellStyle name="SAPBEXHLevel0 2 2" xfId="1647"/>
    <cellStyle name="SAPBEXHLevel0 2 2 2" xfId="1648"/>
    <cellStyle name="SAPBEXHLevel0 2 2 2 2" xfId="1649"/>
    <cellStyle name="SAPBEXHLevel0 2 2 3" xfId="1650"/>
    <cellStyle name="SAPBEXHLevel0 2 3" xfId="1651"/>
    <cellStyle name="SAPBEXHLevel0 2 3 2" xfId="1652"/>
    <cellStyle name="SAPBEXHLevel0 2 3 2 2" xfId="1653"/>
    <cellStyle name="SAPBEXHLevel0 2 3 3" xfId="1654"/>
    <cellStyle name="SAPBEXHLevel0 2 4" xfId="1655"/>
    <cellStyle name="SAPBEXHLevel0 2 4 2" xfId="1656"/>
    <cellStyle name="SAPBEXHLevel0 2 4 2 2" xfId="1657"/>
    <cellStyle name="SAPBEXHLevel0 2 4 3" xfId="1658"/>
    <cellStyle name="SAPBEXHLevel0 2 5" xfId="1659"/>
    <cellStyle name="SAPBEXHLevel0 2 5 2" xfId="1660"/>
    <cellStyle name="SAPBEXHLevel0 2 5 2 2" xfId="1661"/>
    <cellStyle name="SAPBEXHLevel0 2 5 3" xfId="1662"/>
    <cellStyle name="SAPBEXHLevel0 3" xfId="1663"/>
    <cellStyle name="SAPBEXHLevel0 3 2" xfId="1664"/>
    <cellStyle name="SAPBEXHLevel0 3 2 2" xfId="1665"/>
    <cellStyle name="SAPBEXHLevel0 3 3" xfId="1666"/>
    <cellStyle name="SAPBEXHLevel0 4" xfId="1667"/>
    <cellStyle name="SAPBEXHLevel0 4 2" xfId="1668"/>
    <cellStyle name="SAPBEXHLevel0 4 2 2" xfId="1669"/>
    <cellStyle name="SAPBEXHLevel0 4 3" xfId="1670"/>
    <cellStyle name="SAPBEXHLevel0 5" xfId="1671"/>
    <cellStyle name="SAPBEXHLevel0 5 2" xfId="1672"/>
    <cellStyle name="SAPBEXHLevel0 5 2 2" xfId="1673"/>
    <cellStyle name="SAPBEXHLevel0 5 3" xfId="1674"/>
    <cellStyle name="SAPBEXHLevel0 6" xfId="1675"/>
    <cellStyle name="SAPBEXHLevel0 6 2" xfId="1676"/>
    <cellStyle name="SAPBEXHLevel0 6 2 2" xfId="1677"/>
    <cellStyle name="SAPBEXHLevel0 6 3" xfId="1678"/>
    <cellStyle name="SAPBEXHLevel0_3.6.2.CF_indirect" xfId="1679"/>
    <cellStyle name="SAPBEXHLevel0X" xfId="1680"/>
    <cellStyle name="SAPBEXHLevel0X 2" xfId="1681"/>
    <cellStyle name="SAPBEXHLevel0X 2 2" xfId="1682"/>
    <cellStyle name="SAPBEXHLevel0X 2 2 2" xfId="1683"/>
    <cellStyle name="SAPBEXHLevel0X 2 2 2 2" xfId="1684"/>
    <cellStyle name="SAPBEXHLevel0X 2 2 3" xfId="1685"/>
    <cellStyle name="SAPBEXHLevel0X 2 3" xfId="1686"/>
    <cellStyle name="SAPBEXHLevel0X 2 3 2" xfId="1687"/>
    <cellStyle name="SAPBEXHLevel0X 2 3 2 2" xfId="1688"/>
    <cellStyle name="SAPBEXHLevel0X 2 3 3" xfId="1689"/>
    <cellStyle name="SAPBEXHLevel0X 2 4" xfId="1690"/>
    <cellStyle name="SAPBEXHLevel0X 2 4 2" xfId="1691"/>
    <cellStyle name="SAPBEXHLevel0X 2 4 2 2" xfId="1692"/>
    <cellStyle name="SAPBEXHLevel0X 2 4 3" xfId="1693"/>
    <cellStyle name="SAPBEXHLevel0X 2 5" xfId="1694"/>
    <cellStyle name="SAPBEXHLevel0X 2 5 2" xfId="1695"/>
    <cellStyle name="SAPBEXHLevel0X 2 5 2 2" xfId="1696"/>
    <cellStyle name="SAPBEXHLevel0X 2 5 3" xfId="1697"/>
    <cellStyle name="SAPBEXHLevel0X 3" xfId="1698"/>
    <cellStyle name="SAPBEXHLevel0X 3 2" xfId="1699"/>
    <cellStyle name="SAPBEXHLevel0X 3 2 2" xfId="1700"/>
    <cellStyle name="SAPBEXHLevel0X 3 3" xfId="1701"/>
    <cellStyle name="SAPBEXHLevel0X 4" xfId="1702"/>
    <cellStyle name="SAPBEXHLevel0X 4 2" xfId="1703"/>
    <cellStyle name="SAPBEXHLevel0X 4 2 2" xfId="1704"/>
    <cellStyle name="SAPBEXHLevel0X 4 3" xfId="1705"/>
    <cellStyle name="SAPBEXHLevel0X 5" xfId="1706"/>
    <cellStyle name="SAPBEXHLevel0X 5 2" xfId="1707"/>
    <cellStyle name="SAPBEXHLevel0X 5 2 2" xfId="1708"/>
    <cellStyle name="SAPBEXHLevel0X 5 3" xfId="1709"/>
    <cellStyle name="SAPBEXHLevel0X 6" xfId="1710"/>
    <cellStyle name="SAPBEXHLevel0X 6 2" xfId="1711"/>
    <cellStyle name="SAPBEXHLevel0X 6 2 2" xfId="1712"/>
    <cellStyle name="SAPBEXHLevel0X 6 3" xfId="1713"/>
    <cellStyle name="SAPBEXHLevel1" xfId="1714"/>
    <cellStyle name="SAPBEXHLevel1 2" xfId="1715"/>
    <cellStyle name="SAPBEXHLevel1 2 2" xfId="1716"/>
    <cellStyle name="SAPBEXHLevel1 2 2 2" xfId="1717"/>
    <cellStyle name="SAPBEXHLevel1 2 2 2 2" xfId="1718"/>
    <cellStyle name="SAPBEXHLevel1 2 2 3" xfId="1719"/>
    <cellStyle name="SAPBEXHLevel1 2 3" xfId="1720"/>
    <cellStyle name="SAPBEXHLevel1 2 3 2" xfId="1721"/>
    <cellStyle name="SAPBEXHLevel1 2 3 2 2" xfId="1722"/>
    <cellStyle name="SAPBEXHLevel1 2 3 3" xfId="1723"/>
    <cellStyle name="SAPBEXHLevel1 2 4" xfId="1724"/>
    <cellStyle name="SAPBEXHLevel1 2 4 2" xfId="1725"/>
    <cellStyle name="SAPBEXHLevel1 2 4 2 2" xfId="1726"/>
    <cellStyle name="SAPBEXHLevel1 2 4 3" xfId="1727"/>
    <cellStyle name="SAPBEXHLevel1 2 5" xfId="1728"/>
    <cellStyle name="SAPBEXHLevel1 2 5 2" xfId="1729"/>
    <cellStyle name="SAPBEXHLevel1 2 5 2 2" xfId="1730"/>
    <cellStyle name="SAPBEXHLevel1 2 5 3" xfId="1731"/>
    <cellStyle name="SAPBEXHLevel1 3" xfId="1732"/>
    <cellStyle name="SAPBEXHLevel1 3 2" xfId="1733"/>
    <cellStyle name="SAPBEXHLevel1 3 2 2" xfId="1734"/>
    <cellStyle name="SAPBEXHLevel1 3 3" xfId="1735"/>
    <cellStyle name="SAPBEXHLevel1 4" xfId="1736"/>
    <cellStyle name="SAPBEXHLevel1 4 2" xfId="1737"/>
    <cellStyle name="SAPBEXHLevel1 4 2 2" xfId="1738"/>
    <cellStyle name="SAPBEXHLevel1 4 3" xfId="1739"/>
    <cellStyle name="SAPBEXHLevel1 5" xfId="1740"/>
    <cellStyle name="SAPBEXHLevel1 5 2" xfId="1741"/>
    <cellStyle name="SAPBEXHLevel1 5 2 2" xfId="1742"/>
    <cellStyle name="SAPBEXHLevel1 5 3" xfId="1743"/>
    <cellStyle name="SAPBEXHLevel1 6" xfId="1744"/>
    <cellStyle name="SAPBEXHLevel1 6 2" xfId="1745"/>
    <cellStyle name="SAPBEXHLevel1 6 2 2" xfId="1746"/>
    <cellStyle name="SAPBEXHLevel1 6 3" xfId="1747"/>
    <cellStyle name="SAPBEXHLevel1_3.6.2.CF_indirect" xfId="1748"/>
    <cellStyle name="SAPBEXHLevel1X" xfId="1749"/>
    <cellStyle name="SAPBEXHLevel1X 2" xfId="1750"/>
    <cellStyle name="SAPBEXHLevel1X 2 2" xfId="1751"/>
    <cellStyle name="SAPBEXHLevel1X 2 2 2" xfId="1752"/>
    <cellStyle name="SAPBEXHLevel1X 2 2 2 2" xfId="1753"/>
    <cellStyle name="SAPBEXHLevel1X 2 2 3" xfId="1754"/>
    <cellStyle name="SAPBEXHLevel1X 2 3" xfId="1755"/>
    <cellStyle name="SAPBEXHLevel1X 2 3 2" xfId="1756"/>
    <cellStyle name="SAPBEXHLevel1X 2 3 2 2" xfId="1757"/>
    <cellStyle name="SAPBEXHLevel1X 2 3 3" xfId="1758"/>
    <cellStyle name="SAPBEXHLevel1X 2 4" xfId="1759"/>
    <cellStyle name="SAPBEXHLevel1X 2 4 2" xfId="1760"/>
    <cellStyle name="SAPBEXHLevel1X 2 4 2 2" xfId="1761"/>
    <cellStyle name="SAPBEXHLevel1X 2 4 3" xfId="1762"/>
    <cellStyle name="SAPBEXHLevel1X 2 5" xfId="1763"/>
    <cellStyle name="SAPBEXHLevel1X 2 5 2" xfId="1764"/>
    <cellStyle name="SAPBEXHLevel1X 2 5 2 2" xfId="1765"/>
    <cellStyle name="SAPBEXHLevel1X 2 5 3" xfId="1766"/>
    <cellStyle name="SAPBEXHLevel1X 3" xfId="1767"/>
    <cellStyle name="SAPBEXHLevel1X 3 2" xfId="1768"/>
    <cellStyle name="SAPBEXHLevel1X 3 2 2" xfId="1769"/>
    <cellStyle name="SAPBEXHLevel1X 3 3" xfId="1770"/>
    <cellStyle name="SAPBEXHLevel1X 4" xfId="1771"/>
    <cellStyle name="SAPBEXHLevel1X 4 2" xfId="1772"/>
    <cellStyle name="SAPBEXHLevel1X 4 2 2" xfId="1773"/>
    <cellStyle name="SAPBEXHLevel1X 4 3" xfId="1774"/>
    <cellStyle name="SAPBEXHLevel1X 5" xfId="1775"/>
    <cellStyle name="SAPBEXHLevel1X 5 2" xfId="1776"/>
    <cellStyle name="SAPBEXHLevel1X 5 2 2" xfId="1777"/>
    <cellStyle name="SAPBEXHLevel1X 5 3" xfId="1778"/>
    <cellStyle name="SAPBEXHLevel1X 6" xfId="1779"/>
    <cellStyle name="SAPBEXHLevel1X 6 2" xfId="1780"/>
    <cellStyle name="SAPBEXHLevel1X 6 2 2" xfId="1781"/>
    <cellStyle name="SAPBEXHLevel1X 6 3" xfId="1782"/>
    <cellStyle name="SAPBEXHLevel2" xfId="1783"/>
    <cellStyle name="SAPBEXHLevel2 2" xfId="1784"/>
    <cellStyle name="SAPBEXHLevel2 2 2" xfId="1785"/>
    <cellStyle name="SAPBEXHLevel2 2 3" xfId="1786"/>
    <cellStyle name="SAPBEXHLevel2 2 3 2" xfId="1787"/>
    <cellStyle name="SAPBEXHLevel2 2 3 2 2" xfId="1788"/>
    <cellStyle name="SAPBEXHLevel2 2 3 3" xfId="1789"/>
    <cellStyle name="SAPBEXHLevel2 2 4" xfId="1790"/>
    <cellStyle name="SAPBEXHLevel2 2 4 2" xfId="1791"/>
    <cellStyle name="SAPBEXHLevel2 2 4 2 2" xfId="1792"/>
    <cellStyle name="SAPBEXHLevel2 2 4 3" xfId="1793"/>
    <cellStyle name="SAPBEXHLevel2 2 5" xfId="1794"/>
    <cellStyle name="SAPBEXHLevel2 2 5 2" xfId="1795"/>
    <cellStyle name="SAPBEXHLevel2 2 5 2 2" xfId="1796"/>
    <cellStyle name="SAPBEXHLevel2 2 5 3" xfId="1797"/>
    <cellStyle name="SAPBEXHLevel2 2 6" xfId="1798"/>
    <cellStyle name="SAPBEXHLevel2 2 6 2" xfId="1799"/>
    <cellStyle name="SAPBEXHLevel2 2 6 2 2" xfId="1800"/>
    <cellStyle name="SAPBEXHLevel2 2 6 3" xfId="1801"/>
    <cellStyle name="SAPBEXHLevel2 3" xfId="1802"/>
    <cellStyle name="SAPBEXHLevel2 3 2" xfId="1803"/>
    <cellStyle name="SAPBEXHLevel2 3 2 2" xfId="1804"/>
    <cellStyle name="SAPBEXHLevel2 3 2 2 2" xfId="1805"/>
    <cellStyle name="SAPBEXHLevel2 3 2 3" xfId="1806"/>
    <cellStyle name="SAPBEXHLevel2 3 3" xfId="1807"/>
    <cellStyle name="SAPBEXHLevel2 3 3 2" xfId="1808"/>
    <cellStyle name="SAPBEXHLevel2 3 3 2 2" xfId="1809"/>
    <cellStyle name="SAPBEXHLevel2 3 3 3" xfId="1810"/>
    <cellStyle name="SAPBEXHLevel2 3 4" xfId="1811"/>
    <cellStyle name="SAPBEXHLevel2 3 4 2" xfId="1812"/>
    <cellStyle name="SAPBEXHLevel2 3 4 2 2" xfId="1813"/>
    <cellStyle name="SAPBEXHLevel2 3 4 3" xfId="1814"/>
    <cellStyle name="SAPBEXHLevel2 3 5" xfId="1815"/>
    <cellStyle name="SAPBEXHLevel2 3 5 2" xfId="1816"/>
    <cellStyle name="SAPBEXHLevel2 3 5 2 2" xfId="1817"/>
    <cellStyle name="SAPBEXHLevel2 3 5 3" xfId="1818"/>
    <cellStyle name="SAPBEXHLevel2_3.6.2.CF_indirect" xfId="1819"/>
    <cellStyle name="SAPBEXHLevel2X" xfId="1820"/>
    <cellStyle name="SAPBEXHLevel2X 2" xfId="1821"/>
    <cellStyle name="SAPBEXHLevel2X 2 2" xfId="1822"/>
    <cellStyle name="SAPBEXHLevel2X 2 2 2" xfId="1823"/>
    <cellStyle name="SAPBEXHLevel2X 2 2 2 2" xfId="1824"/>
    <cellStyle name="SAPBEXHLevel2X 2 2 3" xfId="1825"/>
    <cellStyle name="SAPBEXHLevel2X 2 3" xfId="1826"/>
    <cellStyle name="SAPBEXHLevel2X 2 3 2" xfId="1827"/>
    <cellStyle name="SAPBEXHLevel2X 2 3 2 2" xfId="1828"/>
    <cellStyle name="SAPBEXHLevel2X 2 3 3" xfId="1829"/>
    <cellStyle name="SAPBEXHLevel2X 2 4" xfId="1830"/>
    <cellStyle name="SAPBEXHLevel2X 2 4 2" xfId="1831"/>
    <cellStyle name="SAPBEXHLevel2X 2 4 2 2" xfId="1832"/>
    <cellStyle name="SAPBEXHLevel2X 2 4 3" xfId="1833"/>
    <cellStyle name="SAPBEXHLevel2X 2 5" xfId="1834"/>
    <cellStyle name="SAPBEXHLevel2X 2 5 2" xfId="1835"/>
    <cellStyle name="SAPBEXHLevel2X 2 5 2 2" xfId="1836"/>
    <cellStyle name="SAPBEXHLevel2X 2 5 3" xfId="1837"/>
    <cellStyle name="SAPBEXHLevel2X 3" xfId="1838"/>
    <cellStyle name="SAPBEXHLevel2X 3 2" xfId="1839"/>
    <cellStyle name="SAPBEXHLevel2X 3 2 2" xfId="1840"/>
    <cellStyle name="SAPBEXHLevel2X 3 3" xfId="1841"/>
    <cellStyle name="SAPBEXHLevel2X 4" xfId="1842"/>
    <cellStyle name="SAPBEXHLevel2X 4 2" xfId="1843"/>
    <cellStyle name="SAPBEXHLevel2X 4 2 2" xfId="1844"/>
    <cellStyle name="SAPBEXHLevel2X 4 3" xfId="1845"/>
    <cellStyle name="SAPBEXHLevel2X 5" xfId="1846"/>
    <cellStyle name="SAPBEXHLevel2X 5 2" xfId="1847"/>
    <cellStyle name="SAPBEXHLevel2X 5 2 2" xfId="1848"/>
    <cellStyle name="SAPBEXHLevel2X 5 3" xfId="1849"/>
    <cellStyle name="SAPBEXHLevel2X 6" xfId="1850"/>
    <cellStyle name="SAPBEXHLevel2X 6 2" xfId="1851"/>
    <cellStyle name="SAPBEXHLevel2X 6 2 2" xfId="1852"/>
    <cellStyle name="SAPBEXHLevel2X 6 3" xfId="1853"/>
    <cellStyle name="SAPBEXHLevel3" xfId="1854"/>
    <cellStyle name="SAPBEXHLevel3 2" xfId="1855"/>
    <cellStyle name="SAPBEXHLevel3 2 2" xfId="1856"/>
    <cellStyle name="SAPBEXHLevel3 2 2 2" xfId="1857"/>
    <cellStyle name="SAPBEXHLevel3 2 2 2 2" xfId="1858"/>
    <cellStyle name="SAPBEXHLevel3 2 2 3" xfId="1859"/>
    <cellStyle name="SAPBEXHLevel3 2 3" xfId="1860"/>
    <cellStyle name="SAPBEXHLevel3 2 3 2" xfId="1861"/>
    <cellStyle name="SAPBEXHLevel3 2 3 2 2" xfId="1862"/>
    <cellStyle name="SAPBEXHLevel3 2 3 3" xfId="1863"/>
    <cellStyle name="SAPBEXHLevel3 2 4" xfId="1864"/>
    <cellStyle name="SAPBEXHLevel3 2 4 2" xfId="1865"/>
    <cellStyle name="SAPBEXHLevel3 2 4 2 2" xfId="1866"/>
    <cellStyle name="SAPBEXHLevel3 2 4 3" xfId="1867"/>
    <cellStyle name="SAPBEXHLevel3 2 5" xfId="1868"/>
    <cellStyle name="SAPBEXHLevel3 2 5 2" xfId="1869"/>
    <cellStyle name="SAPBEXHLevel3 2 5 2 2" xfId="1870"/>
    <cellStyle name="SAPBEXHLevel3 2 5 3" xfId="1871"/>
    <cellStyle name="SAPBEXHLevel3 3" xfId="1872"/>
    <cellStyle name="SAPBEXHLevel3 3 2" xfId="1873"/>
    <cellStyle name="SAPBEXHLevel3 3 2 2" xfId="1874"/>
    <cellStyle name="SAPBEXHLevel3 3 2 2 2" xfId="1875"/>
    <cellStyle name="SAPBEXHLevel3 3 2 3" xfId="1876"/>
    <cellStyle name="SAPBEXHLevel3 3 3" xfId="1877"/>
    <cellStyle name="SAPBEXHLevel3 3 3 2" xfId="1878"/>
    <cellStyle name="SAPBEXHLevel3 3 3 2 2" xfId="1879"/>
    <cellStyle name="SAPBEXHLevel3 3 3 3" xfId="1880"/>
    <cellStyle name="SAPBEXHLevel3 3 4" xfId="1881"/>
    <cellStyle name="SAPBEXHLevel3 3 4 2" xfId="1882"/>
    <cellStyle name="SAPBEXHLevel3 3 4 2 2" xfId="1883"/>
    <cellStyle name="SAPBEXHLevel3 3 4 3" xfId="1884"/>
    <cellStyle name="SAPBEXHLevel3 3 5" xfId="1885"/>
    <cellStyle name="SAPBEXHLevel3 3 5 2" xfId="1886"/>
    <cellStyle name="SAPBEXHLevel3 3 5 2 2" xfId="1887"/>
    <cellStyle name="SAPBEXHLevel3 3 5 3" xfId="1888"/>
    <cellStyle name="SAPBEXHLevel3_3.6.2.CF_indirect" xfId="1889"/>
    <cellStyle name="SAPBEXHLevel3X" xfId="1890"/>
    <cellStyle name="SAPBEXHLevel3X 2" xfId="1891"/>
    <cellStyle name="SAPBEXHLevel3X 2 2" xfId="1892"/>
    <cellStyle name="SAPBEXHLevel3X 2 2 2" xfId="1893"/>
    <cellStyle name="SAPBEXHLevel3X 2 2 2 2" xfId="1894"/>
    <cellStyle name="SAPBEXHLevel3X 2 2 3" xfId="1895"/>
    <cellStyle name="SAPBEXHLevel3X 2 3" xfId="1896"/>
    <cellStyle name="SAPBEXHLevel3X 2 3 2" xfId="1897"/>
    <cellStyle name="SAPBEXHLevel3X 2 3 2 2" xfId="1898"/>
    <cellStyle name="SAPBEXHLevel3X 2 3 3" xfId="1899"/>
    <cellStyle name="SAPBEXHLevel3X 2 4" xfId="1900"/>
    <cellStyle name="SAPBEXHLevel3X 2 4 2" xfId="1901"/>
    <cellStyle name="SAPBEXHLevel3X 2 4 2 2" xfId="1902"/>
    <cellStyle name="SAPBEXHLevel3X 2 4 3" xfId="1903"/>
    <cellStyle name="SAPBEXHLevel3X 2 5" xfId="1904"/>
    <cellStyle name="SAPBEXHLevel3X 2 5 2" xfId="1905"/>
    <cellStyle name="SAPBEXHLevel3X 2 5 2 2" xfId="1906"/>
    <cellStyle name="SAPBEXHLevel3X 2 5 3" xfId="1907"/>
    <cellStyle name="SAPBEXHLevel3X 3" xfId="1908"/>
    <cellStyle name="SAPBEXHLevel3X 3 2" xfId="1909"/>
    <cellStyle name="SAPBEXHLevel3X 3 2 2" xfId="1910"/>
    <cellStyle name="SAPBEXHLevel3X 3 3" xfId="1911"/>
    <cellStyle name="SAPBEXHLevel3X 4" xfId="1912"/>
    <cellStyle name="SAPBEXHLevel3X 4 2" xfId="1913"/>
    <cellStyle name="SAPBEXHLevel3X 4 2 2" xfId="1914"/>
    <cellStyle name="SAPBEXHLevel3X 4 3" xfId="1915"/>
    <cellStyle name="SAPBEXHLevel3X 5" xfId="1916"/>
    <cellStyle name="SAPBEXHLevel3X 5 2" xfId="1917"/>
    <cellStyle name="SAPBEXHLevel3X 5 2 2" xfId="1918"/>
    <cellStyle name="SAPBEXHLevel3X 5 3" xfId="1919"/>
    <cellStyle name="SAPBEXHLevel3X 6" xfId="1920"/>
    <cellStyle name="SAPBEXHLevel3X 6 2" xfId="1921"/>
    <cellStyle name="SAPBEXHLevel3X 6 2 2" xfId="1922"/>
    <cellStyle name="SAPBEXHLevel3X 6 3" xfId="1923"/>
    <cellStyle name="SAPBEXresData" xfId="1924"/>
    <cellStyle name="SAPBEXresData 2" xfId="1925"/>
    <cellStyle name="SAPBEXresData 2 2" xfId="1926"/>
    <cellStyle name="SAPBEXresData 2 2 2" xfId="1927"/>
    <cellStyle name="SAPBEXresData 2 2 2 2" xfId="1928"/>
    <cellStyle name="SAPBEXresData 2 2 3" xfId="1929"/>
    <cellStyle name="SAPBEXresData 2 3" xfId="1930"/>
    <cellStyle name="SAPBEXresData 2 3 2" xfId="1931"/>
    <cellStyle name="SAPBEXresData 2 3 2 2" xfId="1932"/>
    <cellStyle name="SAPBEXresData 2 3 3" xfId="1933"/>
    <cellStyle name="SAPBEXresData 2 4" xfId="1934"/>
    <cellStyle name="SAPBEXresData 2 4 2" xfId="1935"/>
    <cellStyle name="SAPBEXresData 2 4 2 2" xfId="1936"/>
    <cellStyle name="SAPBEXresData 2 4 3" xfId="1937"/>
    <cellStyle name="SAPBEXresData 2 5" xfId="1938"/>
    <cellStyle name="SAPBEXresData 2 5 2" xfId="1939"/>
    <cellStyle name="SAPBEXresData 2 5 2 2" xfId="1940"/>
    <cellStyle name="SAPBEXresData 2 5 3" xfId="1941"/>
    <cellStyle name="SAPBEXresData 3" xfId="1942"/>
    <cellStyle name="SAPBEXresData 3 2" xfId="1943"/>
    <cellStyle name="SAPBEXresData 3 2 2" xfId="1944"/>
    <cellStyle name="SAPBEXresData 3 3" xfId="1945"/>
    <cellStyle name="SAPBEXresData 4" xfId="1946"/>
    <cellStyle name="SAPBEXresData 4 2" xfId="1947"/>
    <cellStyle name="SAPBEXresData 4 2 2" xfId="1948"/>
    <cellStyle name="SAPBEXresData 4 3" xfId="1949"/>
    <cellStyle name="SAPBEXresData 5" xfId="1950"/>
    <cellStyle name="SAPBEXresData 5 2" xfId="1951"/>
    <cellStyle name="SAPBEXresData 5 2 2" xfId="1952"/>
    <cellStyle name="SAPBEXresData 5 3" xfId="1953"/>
    <cellStyle name="SAPBEXresData 6" xfId="1954"/>
    <cellStyle name="SAPBEXresData 6 2" xfId="1955"/>
    <cellStyle name="SAPBEXresData 6 2 2" xfId="1956"/>
    <cellStyle name="SAPBEXresData 6 3" xfId="1957"/>
    <cellStyle name="SAPBEXresDataEmph" xfId="1958"/>
    <cellStyle name="SAPBEXresDataEmph 2" xfId="1959"/>
    <cellStyle name="SAPBEXresDataEmph 2 2" xfId="1960"/>
    <cellStyle name="SAPBEXresDataEmph 2 2 2" xfId="1961"/>
    <cellStyle name="SAPBEXresDataEmph 2 2 2 2" xfId="1962"/>
    <cellStyle name="SAPBEXresDataEmph 2 2 3" xfId="1963"/>
    <cellStyle name="SAPBEXresDataEmph 2 3" xfId="1964"/>
    <cellStyle name="SAPBEXresDataEmph 2 3 2" xfId="1965"/>
    <cellStyle name="SAPBEXresDataEmph 2 3 2 2" xfId="1966"/>
    <cellStyle name="SAPBEXresDataEmph 2 3 3" xfId="1967"/>
    <cellStyle name="SAPBEXresDataEmph 2 4" xfId="1968"/>
    <cellStyle name="SAPBEXresDataEmph 2 4 2" xfId="1969"/>
    <cellStyle name="SAPBEXresDataEmph 2 4 2 2" xfId="1970"/>
    <cellStyle name="SAPBEXresDataEmph 2 4 3" xfId="1971"/>
    <cellStyle name="SAPBEXresDataEmph 2 5" xfId="1972"/>
    <cellStyle name="SAPBEXresDataEmph 2 5 2" xfId="1973"/>
    <cellStyle name="SAPBEXresDataEmph 2 5 2 2" xfId="1974"/>
    <cellStyle name="SAPBEXresDataEmph 2 5 3" xfId="1975"/>
    <cellStyle name="SAPBEXresDataEmph 3" xfId="1976"/>
    <cellStyle name="SAPBEXresDataEmph 3 2" xfId="1977"/>
    <cellStyle name="SAPBEXresDataEmph 3 2 2" xfId="1978"/>
    <cellStyle name="SAPBEXresDataEmph 3 3" xfId="1979"/>
    <cellStyle name="SAPBEXresDataEmph 4" xfId="1980"/>
    <cellStyle name="SAPBEXresDataEmph 4 2" xfId="1981"/>
    <cellStyle name="SAPBEXresDataEmph 4 2 2" xfId="1982"/>
    <cellStyle name="SAPBEXresDataEmph 4 3" xfId="1983"/>
    <cellStyle name="SAPBEXresDataEmph 5" xfId="1984"/>
    <cellStyle name="SAPBEXresDataEmph 5 2" xfId="1985"/>
    <cellStyle name="SAPBEXresDataEmph 5 2 2" xfId="1986"/>
    <cellStyle name="SAPBEXresDataEmph 5 3" xfId="1987"/>
    <cellStyle name="SAPBEXresDataEmph 6" xfId="1988"/>
    <cellStyle name="SAPBEXresDataEmph 6 2" xfId="1989"/>
    <cellStyle name="SAPBEXresDataEmph 6 2 2" xfId="1990"/>
    <cellStyle name="SAPBEXresDataEmph 6 3" xfId="1991"/>
    <cellStyle name="SAPBEXresItem" xfId="1992"/>
    <cellStyle name="SAPBEXresItem 2" xfId="1993"/>
    <cellStyle name="SAPBEXresItem 2 2" xfId="1994"/>
    <cellStyle name="SAPBEXresItem 2 2 2" xfId="1995"/>
    <cellStyle name="SAPBEXresItem 2 2 2 2" xfId="1996"/>
    <cellStyle name="SAPBEXresItem 2 2 3" xfId="1997"/>
    <cellStyle name="SAPBEXresItem 2 3" xfId="1998"/>
    <cellStyle name="SAPBEXresItem 2 3 2" xfId="1999"/>
    <cellStyle name="SAPBEXresItem 2 3 2 2" xfId="2000"/>
    <cellStyle name="SAPBEXresItem 2 3 3" xfId="2001"/>
    <cellStyle name="SAPBEXresItem 2 4" xfId="2002"/>
    <cellStyle name="SAPBEXresItem 2 4 2" xfId="2003"/>
    <cellStyle name="SAPBEXresItem 2 4 2 2" xfId="2004"/>
    <cellStyle name="SAPBEXresItem 2 4 3" xfId="2005"/>
    <cellStyle name="SAPBEXresItem 2 5" xfId="2006"/>
    <cellStyle name="SAPBEXresItem 2 5 2" xfId="2007"/>
    <cellStyle name="SAPBEXresItem 2 5 2 2" xfId="2008"/>
    <cellStyle name="SAPBEXresItem 2 5 3" xfId="2009"/>
    <cellStyle name="SAPBEXresItem 3" xfId="2010"/>
    <cellStyle name="SAPBEXresItem 3 2" xfId="2011"/>
    <cellStyle name="SAPBEXresItem 3 2 2" xfId="2012"/>
    <cellStyle name="SAPBEXresItem 3 3" xfId="2013"/>
    <cellStyle name="SAPBEXresItem 4" xfId="2014"/>
    <cellStyle name="SAPBEXresItem 4 2" xfId="2015"/>
    <cellStyle name="SAPBEXresItem 4 2 2" xfId="2016"/>
    <cellStyle name="SAPBEXresItem 4 3" xfId="2017"/>
    <cellStyle name="SAPBEXresItem 5" xfId="2018"/>
    <cellStyle name="SAPBEXresItem 5 2" xfId="2019"/>
    <cellStyle name="SAPBEXresItem 5 2 2" xfId="2020"/>
    <cellStyle name="SAPBEXresItem 5 3" xfId="2021"/>
    <cellStyle name="SAPBEXresItem 6" xfId="2022"/>
    <cellStyle name="SAPBEXresItem 6 2" xfId="2023"/>
    <cellStyle name="SAPBEXresItem 6 2 2" xfId="2024"/>
    <cellStyle name="SAPBEXresItem 6 3" xfId="2025"/>
    <cellStyle name="SAPBEXresItemX" xfId="2026"/>
    <cellStyle name="SAPBEXresItemX 2" xfId="2027"/>
    <cellStyle name="SAPBEXresItemX 2 2" xfId="2028"/>
    <cellStyle name="SAPBEXresItemX 2 2 2" xfId="2029"/>
    <cellStyle name="SAPBEXresItemX 2 2 2 2" xfId="2030"/>
    <cellStyle name="SAPBEXresItemX 2 2 3" xfId="2031"/>
    <cellStyle name="SAPBEXresItemX 2 3" xfId="2032"/>
    <cellStyle name="SAPBEXresItemX 2 3 2" xfId="2033"/>
    <cellStyle name="SAPBEXresItemX 2 3 2 2" xfId="2034"/>
    <cellStyle name="SAPBEXresItemX 2 3 3" xfId="2035"/>
    <cellStyle name="SAPBEXresItemX 2 4" xfId="2036"/>
    <cellStyle name="SAPBEXresItemX 2 4 2" xfId="2037"/>
    <cellStyle name="SAPBEXresItemX 2 4 2 2" xfId="2038"/>
    <cellStyle name="SAPBEXresItemX 2 4 3" xfId="2039"/>
    <cellStyle name="SAPBEXresItemX 2 5" xfId="2040"/>
    <cellStyle name="SAPBEXresItemX 2 5 2" xfId="2041"/>
    <cellStyle name="SAPBEXresItemX 2 5 2 2" xfId="2042"/>
    <cellStyle name="SAPBEXresItemX 2 5 3" xfId="2043"/>
    <cellStyle name="SAPBEXresItemX 3" xfId="2044"/>
    <cellStyle name="SAPBEXresItemX 3 2" xfId="2045"/>
    <cellStyle name="SAPBEXresItemX 3 2 2" xfId="2046"/>
    <cellStyle name="SAPBEXresItemX 3 3" xfId="2047"/>
    <cellStyle name="SAPBEXresItemX 4" xfId="2048"/>
    <cellStyle name="SAPBEXresItemX 4 2" xfId="2049"/>
    <cellStyle name="SAPBEXresItemX 4 2 2" xfId="2050"/>
    <cellStyle name="SAPBEXresItemX 4 3" xfId="2051"/>
    <cellStyle name="SAPBEXresItemX 5" xfId="2052"/>
    <cellStyle name="SAPBEXresItemX 5 2" xfId="2053"/>
    <cellStyle name="SAPBEXresItemX 5 2 2" xfId="2054"/>
    <cellStyle name="SAPBEXresItemX 5 3" xfId="2055"/>
    <cellStyle name="SAPBEXresItemX 6" xfId="2056"/>
    <cellStyle name="SAPBEXresItemX 6 2" xfId="2057"/>
    <cellStyle name="SAPBEXresItemX 6 2 2" xfId="2058"/>
    <cellStyle name="SAPBEXresItemX 6 3" xfId="2059"/>
    <cellStyle name="SAPBEXstdData" xfId="2060"/>
    <cellStyle name="SAPBEXstdData 2" xfId="2061"/>
    <cellStyle name="SAPBEXstdData 2 2" xfId="2062"/>
    <cellStyle name="SAPBEXstdData 2 2 2" xfId="2063"/>
    <cellStyle name="SAPBEXstdData 2 2 2 2" xfId="2064"/>
    <cellStyle name="SAPBEXstdData 2 2 3" xfId="2065"/>
    <cellStyle name="SAPBEXstdData 2 3" xfId="2066"/>
    <cellStyle name="SAPBEXstdData 2 3 2" xfId="2067"/>
    <cellStyle name="SAPBEXstdData 2 3 2 2" xfId="2068"/>
    <cellStyle name="SAPBEXstdData 2 3 3" xfId="2069"/>
    <cellStyle name="SAPBEXstdData 2 4" xfId="2070"/>
    <cellStyle name="SAPBEXstdData 2 4 2" xfId="2071"/>
    <cellStyle name="SAPBEXstdData 2 4 2 2" xfId="2072"/>
    <cellStyle name="SAPBEXstdData 2 4 3" xfId="2073"/>
    <cellStyle name="SAPBEXstdData 2 5" xfId="2074"/>
    <cellStyle name="SAPBEXstdData 2 5 2" xfId="2075"/>
    <cellStyle name="SAPBEXstdData 2 5 2 2" xfId="2076"/>
    <cellStyle name="SAPBEXstdData 2 5 3" xfId="2077"/>
    <cellStyle name="SAPBEXstdData 3" xfId="2078"/>
    <cellStyle name="SAPBEXstdData 3 2" xfId="2079"/>
    <cellStyle name="SAPBEXstdData 3 2 2" xfId="2080"/>
    <cellStyle name="SAPBEXstdData 3 3" xfId="2081"/>
    <cellStyle name="SAPBEXstdData 4" xfId="2082"/>
    <cellStyle name="SAPBEXstdData 4 2" xfId="2083"/>
    <cellStyle name="SAPBEXstdData 4 2 2" xfId="2084"/>
    <cellStyle name="SAPBEXstdData 4 3" xfId="2085"/>
    <cellStyle name="SAPBEXstdData 5" xfId="2086"/>
    <cellStyle name="SAPBEXstdData 5 2" xfId="2087"/>
    <cellStyle name="SAPBEXstdData 5 2 2" xfId="2088"/>
    <cellStyle name="SAPBEXstdData 5 3" xfId="2089"/>
    <cellStyle name="SAPBEXstdData 6" xfId="2090"/>
    <cellStyle name="SAPBEXstdData 6 2" xfId="2091"/>
    <cellStyle name="SAPBEXstdData 6 2 2" xfId="2092"/>
    <cellStyle name="SAPBEXstdData 6 3" xfId="2093"/>
    <cellStyle name="SAPBEXstdDataEmph" xfId="2094"/>
    <cellStyle name="SAPBEXstdDataEmph 2" xfId="2095"/>
    <cellStyle name="SAPBEXstdDataEmph 2 2" xfId="2096"/>
    <cellStyle name="SAPBEXstdDataEmph 2 2 2" xfId="2097"/>
    <cellStyle name="SAPBEXstdDataEmph 2 2 2 2" xfId="2098"/>
    <cellStyle name="SAPBEXstdDataEmph 2 2 3" xfId="2099"/>
    <cellStyle name="SAPBEXstdDataEmph 2 3" xfId="2100"/>
    <cellStyle name="SAPBEXstdDataEmph 2 3 2" xfId="2101"/>
    <cellStyle name="SAPBEXstdDataEmph 2 3 2 2" xfId="2102"/>
    <cellStyle name="SAPBEXstdDataEmph 2 3 3" xfId="2103"/>
    <cellStyle name="SAPBEXstdDataEmph 2 4" xfId="2104"/>
    <cellStyle name="SAPBEXstdDataEmph 2 4 2" xfId="2105"/>
    <cellStyle name="SAPBEXstdDataEmph 2 4 2 2" xfId="2106"/>
    <cellStyle name="SAPBEXstdDataEmph 2 4 3" xfId="2107"/>
    <cellStyle name="SAPBEXstdDataEmph 2 5" xfId="2108"/>
    <cellStyle name="SAPBEXstdDataEmph 2 5 2" xfId="2109"/>
    <cellStyle name="SAPBEXstdDataEmph 2 5 2 2" xfId="2110"/>
    <cellStyle name="SAPBEXstdDataEmph 2 5 3" xfId="2111"/>
    <cellStyle name="SAPBEXstdDataEmph 3" xfId="2112"/>
    <cellStyle name="SAPBEXstdDataEmph 3 2" xfId="2113"/>
    <cellStyle name="SAPBEXstdDataEmph 3 2 2" xfId="2114"/>
    <cellStyle name="SAPBEXstdDataEmph 3 3" xfId="2115"/>
    <cellStyle name="SAPBEXstdDataEmph 4" xfId="2116"/>
    <cellStyle name="SAPBEXstdDataEmph 4 2" xfId="2117"/>
    <cellStyle name="SAPBEXstdDataEmph 4 2 2" xfId="2118"/>
    <cellStyle name="SAPBEXstdDataEmph 4 3" xfId="2119"/>
    <cellStyle name="SAPBEXstdDataEmph 5" xfId="2120"/>
    <cellStyle name="SAPBEXstdDataEmph 5 2" xfId="2121"/>
    <cellStyle name="SAPBEXstdDataEmph 5 2 2" xfId="2122"/>
    <cellStyle name="SAPBEXstdDataEmph 5 3" xfId="2123"/>
    <cellStyle name="SAPBEXstdDataEmph 6" xfId="2124"/>
    <cellStyle name="SAPBEXstdDataEmph 6 2" xfId="2125"/>
    <cellStyle name="SAPBEXstdDataEmph 6 2 2" xfId="2126"/>
    <cellStyle name="SAPBEXstdDataEmph 6 3" xfId="2127"/>
    <cellStyle name="SAPBEXstdItem" xfId="2128"/>
    <cellStyle name="SAPBEXstdItem 2" xfId="2129"/>
    <cellStyle name="SAPBEXstdItem 2 2" xfId="2130"/>
    <cellStyle name="SAPBEXstdItem 2 2 2" xfId="2131"/>
    <cellStyle name="SAPBEXstdItem 2 2 2 2" xfId="2132"/>
    <cellStyle name="SAPBEXstdItem 2 2 3" xfId="2133"/>
    <cellStyle name="SAPBEXstdItem 2 3" xfId="2134"/>
    <cellStyle name="SAPBEXstdItem 2 3 2" xfId="2135"/>
    <cellStyle name="SAPBEXstdItem 2 3 2 2" xfId="2136"/>
    <cellStyle name="SAPBEXstdItem 2 3 3" xfId="2137"/>
    <cellStyle name="SAPBEXstdItem 2 4" xfId="2138"/>
    <cellStyle name="SAPBEXstdItem 2 4 2" xfId="2139"/>
    <cellStyle name="SAPBEXstdItem 2 4 2 2" xfId="2140"/>
    <cellStyle name="SAPBEXstdItem 2 4 3" xfId="2141"/>
    <cellStyle name="SAPBEXstdItem 2 5" xfId="2142"/>
    <cellStyle name="SAPBEXstdItem 2 5 2" xfId="2143"/>
    <cellStyle name="SAPBEXstdItem 2 5 2 2" xfId="2144"/>
    <cellStyle name="SAPBEXstdItem 2 5 3" xfId="2145"/>
    <cellStyle name="SAPBEXstdItem 3" xfId="2146"/>
    <cellStyle name="SAPBEXstdItem 3 2" xfId="2147"/>
    <cellStyle name="SAPBEXstdItem 3 2 2" xfId="2148"/>
    <cellStyle name="SAPBEXstdItem 3 3" xfId="2149"/>
    <cellStyle name="SAPBEXstdItem 4" xfId="2150"/>
    <cellStyle name="SAPBEXstdItem 4 2" xfId="2151"/>
    <cellStyle name="SAPBEXstdItem 4 2 2" xfId="2152"/>
    <cellStyle name="SAPBEXstdItem 4 3" xfId="2153"/>
    <cellStyle name="SAPBEXstdItem 5" xfId="2154"/>
    <cellStyle name="SAPBEXstdItem 5 2" xfId="2155"/>
    <cellStyle name="SAPBEXstdItem 5 2 2" xfId="2156"/>
    <cellStyle name="SAPBEXstdItem 5 3" xfId="2157"/>
    <cellStyle name="SAPBEXstdItem 6" xfId="2158"/>
    <cellStyle name="SAPBEXstdItem 6 2" xfId="2159"/>
    <cellStyle name="SAPBEXstdItem 6 2 2" xfId="2160"/>
    <cellStyle name="SAPBEXstdItem 6 3" xfId="2161"/>
    <cellStyle name="SAPBEXstdItemX" xfId="2162"/>
    <cellStyle name="SAPBEXstdItemX 2" xfId="2163"/>
    <cellStyle name="SAPBEXstdItemX 2 2" xfId="2164"/>
    <cellStyle name="SAPBEXstdItemX 2 2 2" xfId="2165"/>
    <cellStyle name="SAPBEXstdItemX 2 2 2 2" xfId="2166"/>
    <cellStyle name="SAPBEXstdItemX 2 2 3" xfId="2167"/>
    <cellStyle name="SAPBEXstdItemX 2 3" xfId="2168"/>
    <cellStyle name="SAPBEXstdItemX 2 3 2" xfId="2169"/>
    <cellStyle name="SAPBEXstdItemX 2 3 2 2" xfId="2170"/>
    <cellStyle name="SAPBEXstdItemX 2 3 3" xfId="2171"/>
    <cellStyle name="SAPBEXstdItemX 2 4" xfId="2172"/>
    <cellStyle name="SAPBEXstdItemX 2 4 2" xfId="2173"/>
    <cellStyle name="SAPBEXstdItemX 2 4 2 2" xfId="2174"/>
    <cellStyle name="SAPBEXstdItemX 2 4 3" xfId="2175"/>
    <cellStyle name="SAPBEXstdItemX 2 5" xfId="2176"/>
    <cellStyle name="SAPBEXstdItemX 2 5 2" xfId="2177"/>
    <cellStyle name="SAPBEXstdItemX 2 5 2 2" xfId="2178"/>
    <cellStyle name="SAPBEXstdItemX 2 5 3" xfId="2179"/>
    <cellStyle name="SAPBEXstdItemX 3" xfId="2180"/>
    <cellStyle name="SAPBEXstdItemX 3 2" xfId="2181"/>
    <cellStyle name="SAPBEXstdItemX 3 2 2" xfId="2182"/>
    <cellStyle name="SAPBEXstdItemX 3 3" xfId="2183"/>
    <cellStyle name="SAPBEXstdItemX 4" xfId="2184"/>
    <cellStyle name="SAPBEXstdItemX 4 2" xfId="2185"/>
    <cellStyle name="SAPBEXstdItemX 4 2 2" xfId="2186"/>
    <cellStyle name="SAPBEXstdItemX 4 3" xfId="2187"/>
    <cellStyle name="SAPBEXstdItemX 5" xfId="2188"/>
    <cellStyle name="SAPBEXstdItemX 5 2" xfId="2189"/>
    <cellStyle name="SAPBEXstdItemX 5 2 2" xfId="2190"/>
    <cellStyle name="SAPBEXstdItemX 5 3" xfId="2191"/>
    <cellStyle name="SAPBEXstdItemX 6" xfId="2192"/>
    <cellStyle name="SAPBEXstdItemX 6 2" xfId="2193"/>
    <cellStyle name="SAPBEXstdItemX 6 2 2" xfId="2194"/>
    <cellStyle name="SAPBEXstdItemX 6 3" xfId="2195"/>
    <cellStyle name="SAPBEXtitle" xfId="2196"/>
    <cellStyle name="SAPBEXundefined" xfId="2197"/>
    <cellStyle name="SAPBEXundefined 2" xfId="2198"/>
    <cellStyle name="SAPBEXundefined 2 2" xfId="2199"/>
    <cellStyle name="SAPBEXundefined 2 2 2" xfId="2200"/>
    <cellStyle name="SAPBEXundefined 2 2 2 2" xfId="2201"/>
    <cellStyle name="SAPBEXundefined 2 2 3" xfId="2202"/>
    <cellStyle name="SAPBEXundefined 2 3" xfId="2203"/>
    <cellStyle name="SAPBEXundefined 2 3 2" xfId="2204"/>
    <cellStyle name="SAPBEXundefined 2 3 2 2" xfId="2205"/>
    <cellStyle name="SAPBEXundefined 2 3 3" xfId="2206"/>
    <cellStyle name="SAPBEXundefined 2 4" xfId="2207"/>
    <cellStyle name="SAPBEXundefined 2 4 2" xfId="2208"/>
    <cellStyle name="SAPBEXundefined 2 4 2 2" xfId="2209"/>
    <cellStyle name="SAPBEXundefined 2 4 3" xfId="2210"/>
    <cellStyle name="SAPBEXundefined 2 5" xfId="2211"/>
    <cellStyle name="SAPBEXundefined 2 5 2" xfId="2212"/>
    <cellStyle name="SAPBEXundefined 2 5 2 2" xfId="2213"/>
    <cellStyle name="SAPBEXundefined 2 5 3" xfId="2214"/>
    <cellStyle name="SAPBEXundefined 3" xfId="2215"/>
    <cellStyle name="SAPBEXundefined 3 2" xfId="2216"/>
    <cellStyle name="SAPBEXundefined 3 2 2" xfId="2217"/>
    <cellStyle name="SAPBEXundefined 3 3" xfId="2218"/>
    <cellStyle name="SAPBEXundefined 4" xfId="2219"/>
    <cellStyle name="SAPBEXundefined 4 2" xfId="2220"/>
    <cellStyle name="SAPBEXundefined 4 2 2" xfId="2221"/>
    <cellStyle name="SAPBEXundefined 4 3" xfId="2222"/>
    <cellStyle name="SAPBEXundefined 5" xfId="2223"/>
    <cellStyle name="SAPBEXundefined 5 2" xfId="2224"/>
    <cellStyle name="SAPBEXundefined 5 2 2" xfId="2225"/>
    <cellStyle name="SAPBEXundefined 5 3" xfId="2226"/>
    <cellStyle name="SAPBEXundefined 6" xfId="2227"/>
    <cellStyle name="SAPBEXundefined 6 2" xfId="2228"/>
    <cellStyle name="SAPBEXundefined 6 2 2" xfId="2229"/>
    <cellStyle name="SAPBEXundefined 6 3" xfId="2230"/>
    <cellStyle name="ScotchRule" xfId="2231"/>
    <cellStyle name="Single Accounting" xfId="2232"/>
    <cellStyle name="small" xfId="2233"/>
    <cellStyle name="ssp " xfId="2234"/>
    <cellStyle name="Standard_tabelle" xfId="2235"/>
    <cellStyle name="Subtitle" xfId="2236"/>
    <cellStyle name="t_DCF Assumptions Benchmarking (Nov 02) " xfId="2237"/>
    <cellStyle name="t_DCF Assumptions Benchmarking (Nov 02) _Сложность проекта расчет_ВМР ЗСМК 28 10 2011г станд  вариант " xfId="2238"/>
    <cellStyle name="Table Head" xfId="2239"/>
    <cellStyle name="Table Head Aligned" xfId="2240"/>
    <cellStyle name="Table Head Blue" xfId="2241"/>
    <cellStyle name="Table Head Green" xfId="2242"/>
    <cellStyle name="Table Head_Val_Sum_Graph" xfId="2243"/>
    <cellStyle name="Table Text" xfId="2244"/>
    <cellStyle name="Table Title" xfId="2245"/>
    <cellStyle name="Table Units" xfId="2246"/>
    <cellStyle name="Table_Header" xfId="2247"/>
    <cellStyle name="Text 1" xfId="2248"/>
    <cellStyle name="Text Head 1" xfId="2249"/>
    <cellStyle name="Times 10" xfId="2250"/>
    <cellStyle name="Times 12" xfId="2251"/>
    <cellStyle name="Title" xfId="2252"/>
    <cellStyle name="Title 2" xfId="2253"/>
    <cellStyle name="To" xfId="2254"/>
    <cellStyle name="Total" xfId="2255"/>
    <cellStyle name="Total 2" xfId="2256"/>
    <cellStyle name="Underline_Single" xfId="2257"/>
    <cellStyle name="Valiotsikko" xfId="2258"/>
    <cellStyle name="Valuta [0]_Arcen" xfId="2259"/>
    <cellStyle name="Valuta_Arcen" xfId="2260"/>
    <cellStyle name="Vдliotsikko" xfId="2261"/>
    <cellStyle name="WIP" xfId="2262"/>
    <cellStyle name="year" xfId="2263"/>
    <cellStyle name="Yen" xfId="2264"/>
    <cellStyle name="Zero" xfId="2265"/>
    <cellStyle name="Акцент1" xfId="22" builtinId="29" hidden="1"/>
    <cellStyle name="Акцент1" xfId="2335" builtinId="29" hidden="1"/>
    <cellStyle name="Акцент2" xfId="26" builtinId="33" hidden="1"/>
    <cellStyle name="Акцент2" xfId="2339" builtinId="33" hidden="1"/>
    <cellStyle name="Акцент3" xfId="30" builtinId="37" hidden="1"/>
    <cellStyle name="Акцент3" xfId="2343" builtinId="37" hidden="1"/>
    <cellStyle name="Акцент4" xfId="34" builtinId="41" hidden="1"/>
    <cellStyle name="Акцент4" xfId="2347" builtinId="41" hidden="1"/>
    <cellStyle name="Акцент5" xfId="38" builtinId="45" hidden="1"/>
    <cellStyle name="Акцент5" xfId="2351" builtinId="45" hidden="1"/>
    <cellStyle name="Акцент6" xfId="42" builtinId="49" hidden="1"/>
    <cellStyle name="Акцент6" xfId="2355" builtinId="49" hidden="1"/>
    <cellStyle name="Верт. заголовок" xfId="2266"/>
    <cellStyle name="Вывод" xfId="15" builtinId="21" hidden="1"/>
    <cellStyle name="Вывод" xfId="2328" builtinId="21" hidden="1"/>
    <cellStyle name="Вычисление" xfId="16" builtinId="22" hidden="1"/>
    <cellStyle name="Вычисление" xfId="2329" builtinId="22" hidden="1"/>
    <cellStyle name="Дата" xfId="2267"/>
    <cellStyle name="Денежный 2" xfId="2268"/>
    <cellStyle name="Денежный 3" xfId="2269"/>
    <cellStyle name="Денежный 4" xfId="2270"/>
    <cellStyle name="Денежный 5" xfId="2271"/>
    <cellStyle name="Заголовок 1" xfId="8" builtinId="16" hidden="1"/>
    <cellStyle name="Заголовок 1" xfId="2321" builtinId="16" hidden="1"/>
    <cellStyle name="Заголовок 2" xfId="9" builtinId="17" hidden="1"/>
    <cellStyle name="Заголовок 2" xfId="2322" builtinId="17" hidden="1"/>
    <cellStyle name="Заголовок 3" xfId="10" builtinId="18" hidden="1"/>
    <cellStyle name="Заголовок 3" xfId="2323" builtinId="18" hidden="1"/>
    <cellStyle name="Заголовок 4" xfId="11" builtinId="19" hidden="1"/>
    <cellStyle name="Заголовок 4" xfId="2324" builtinId="19" hidden="1"/>
    <cellStyle name="Итог" xfId="21" builtinId="25" hidden="1"/>
    <cellStyle name="Итог" xfId="2334" builtinId="25" hidden="1"/>
    <cellStyle name="Контрольная ячейка" xfId="18" builtinId="23" hidden="1"/>
    <cellStyle name="Контрольная ячейка" xfId="2331" builtinId="23" hidden="1"/>
    <cellStyle name="Название" xfId="7" builtinId="15" hidden="1"/>
    <cellStyle name="Название" xfId="2320" builtinId="15" hidden="1"/>
    <cellStyle name="Невидимый" xfId="2272"/>
    <cellStyle name="недельный" xfId="2273"/>
    <cellStyle name="Нейтральный" xfId="14" builtinId="28" hidden="1"/>
    <cellStyle name="Нейтральный" xfId="2327" builtinId="28" hidden="1"/>
    <cellStyle name="Обычный" xfId="0" builtinId="0"/>
    <cellStyle name="Обычный 10" xfId="2274"/>
    <cellStyle name="Обычный 10 2" xfId="2275"/>
    <cellStyle name="Обычный 10 3" xfId="2276"/>
    <cellStyle name="Обычный 12 2" xfId="2277"/>
    <cellStyle name="Обычный 2" xfId="5"/>
    <cellStyle name="Обычный 2 2" xfId="2278"/>
    <cellStyle name="Обычный 3" xfId="1"/>
    <cellStyle name="Обычный 3 2" xfId="2280"/>
    <cellStyle name="Обычный 3 3" xfId="2281"/>
    <cellStyle name="Обычный 3 4" xfId="2282"/>
    <cellStyle name="Обычный 3 5" xfId="2279"/>
    <cellStyle name="Обычный 4" xfId="2283"/>
    <cellStyle name="Обычный 4 2" xfId="2284"/>
    <cellStyle name="Обычный 4 3" xfId="2285"/>
    <cellStyle name="Обычный 4 4" xfId="2286"/>
    <cellStyle name="Обычный 5" xfId="2"/>
    <cellStyle name="Обычный 5 2" xfId="2287"/>
    <cellStyle name="Обычный 6" xfId="2288"/>
    <cellStyle name="Обычный 7" xfId="2289"/>
    <cellStyle name="Обычный 8" xfId="2290"/>
    <cellStyle name="Обычный 9" xfId="46"/>
    <cellStyle name="Плохой" xfId="13" builtinId="27" hidden="1"/>
    <cellStyle name="Плохой" xfId="2326" builtinId="27" hidden="1"/>
    <cellStyle name="Пояснение" xfId="20" builtinId="53" hidden="1"/>
    <cellStyle name="Пояснение" xfId="2333" builtinId="53" hidden="1"/>
    <cellStyle name="Примечание 2" xfId="2291"/>
    <cellStyle name="Примечание 2 2" xfId="2292"/>
    <cellStyle name="Примечание 3" xfId="2293"/>
    <cellStyle name="Примечание 3 2" xfId="2294"/>
    <cellStyle name="Примечание 4" xfId="2319" hidden="1"/>
    <cellStyle name="Процентный" xfId="4" builtinId="5"/>
    <cellStyle name="Процентный 2" xfId="2295"/>
    <cellStyle name="Связанная ячейка" xfId="17" builtinId="24" hidden="1"/>
    <cellStyle name="Связанная ячейка" xfId="2330" builtinId="24" hidden="1"/>
    <cellStyle name="Стиль 1" xfId="2296"/>
    <cellStyle name="Стиль 2" xfId="2297"/>
    <cellStyle name="Стиль 3" xfId="2298"/>
    <cellStyle name="Стиль 4" xfId="2299"/>
    <cellStyle name="Стиль 5" xfId="2300"/>
    <cellStyle name="Субсчет" xfId="2301"/>
    <cellStyle name="Счет" xfId="2302"/>
    <cellStyle name="Текст предупреждения" xfId="19" builtinId="11" hidden="1"/>
    <cellStyle name="Текст предупреждения" xfId="2332" builtinId="11" hidden="1"/>
    <cellStyle name="тонны" xfId="2303"/>
    <cellStyle name="Тысячи [0]_DVIZ_BL" xfId="2304"/>
    <cellStyle name="Тысячи_DVIZ_BL" xfId="2305"/>
    <cellStyle name="Финансовый" xfId="3" builtinId="3"/>
    <cellStyle name="Финансовый 2" xfId="6"/>
    <cellStyle name="Финансовый 2 2" xfId="2306"/>
    <cellStyle name="Финансовый 3" xfId="2307"/>
    <cellStyle name="Финансовый 4" xfId="2308"/>
    <cellStyle name="Хороший" xfId="12" builtinId="26" hidden="1"/>
    <cellStyle name="Хороший" xfId="2325" builtinId="26" hidden="1"/>
    <cellStyle name="Џђћ–…ќ’ќ›‰" xfId="2309"/>
    <cellStyle name="ШАУ" xfId="2310"/>
    <cellStyle name="ШАУ 2" xfId="2311"/>
    <cellStyle name="ШАУ 2 2" xfId="2312"/>
    <cellStyle name="ШАУ 2 2 2" xfId="2313"/>
    <cellStyle name="ШАУ 2 3" xfId="2314"/>
    <cellStyle name="ШАУ 3" xfId="2315"/>
    <cellStyle name="ШАУ 3 2" xfId="2316"/>
    <cellStyle name="ШАУ 3 2 2" xfId="2317"/>
    <cellStyle name="ШАУ 3 3" xfId="231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erv\&#1086;&#1073;&#1084;&#1077;&#1085;&#1085;&#1080;&#1082;\Documents%20and%20Settings\Supreme\&#1056;&#1072;&#1073;&#1086;&#1095;&#1080;&#1081;%20&#1089;&#1090;&#1086;&#1083;\&#1060;&#1086;&#1088;&#1084;&#1072;%202\2019%20&#1075;&#1086;&#1076;\&#1060;&#1086;&#1088;&#1084;&#1072;%202%20&#1050;&#1069;%20&#1079;&#1072;%202019&#1075;%20&#1092;&#1072;&#1082;&#1090;%20&#1084;&#1072;&#1088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upreme\&#1056;&#1072;&#1073;&#1086;&#1095;&#1080;&#1081;%20&#1089;&#1090;&#1086;&#1083;\&#1060;&#1086;&#1088;&#1084;&#1072;%202\2019%20&#1075;&#1086;&#1076;\&#1060;&#1086;&#1088;&#1084;&#1072;%202%20&#1050;&#1069;%20&#1079;&#1072;%202019&#1075;%20&#1092;&#1072;&#1082;&#1090;%20&#1080;&#1102;&#1085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8;&#1055;&#1060;&#1055;\2019%20&#1075;&#1086;&#1076;\1%20&#1087;&#1086;&#1083;&#1091;&#1075;&#1086;&#1076;&#1080;&#1077;\&#1058;&#1055;&#1060;&#1055;%20&#1050;&#1069;%20-%20&#1080;&#1089;&#1087;&#1086;&#1083;&#1085;&#1077;&#1085;&#1080;&#1077;%201%20&#1087;&#1086;&#1083;&#1091;&#1075;&#1086;&#1076;&#1080;&#1103;%202019&#1075;%20(23.07.1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4;&#1090;&#1095;&#1077;&#1090;&#1099;%20&#1074;%20&#1056;&#1069;&#1050;\2019%20&#1075;&#1086;&#1076;\&#1080;&#1102;&#1085;&#1100;\INV.REM.PROGS.NET_(1.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элементам"/>
      <sheetName val="СВОД"/>
      <sheetName val="Передача эл-энергии"/>
      <sheetName val="Столовая"/>
      <sheetName val="Прочая деятельность"/>
      <sheetName val="Свод по ОТО"/>
      <sheetName val="Свод по СМР"/>
      <sheetName val="Аренда имущества"/>
      <sheetName val="Ремонт"/>
      <sheetName val="Тех. присоединение "/>
      <sheetName val="ОТО БРЭС"/>
      <sheetName val="ОТО КРЭС"/>
      <sheetName val="ОТО ПС№9 &quot;Краснобродская&quot;"/>
      <sheetName val="ОТО ПС &quot;Иганинская&quot;"/>
      <sheetName val="ОТО ПС &quot;Моховская&quot; "/>
      <sheetName val="ОТО ПС Вентиляторная"/>
      <sheetName val="ОТО ПС Виноградовская"/>
      <sheetName val="ОТО ПС Задубровская"/>
      <sheetName val="ОТО ПС &quot;Карагайлинская&quot;"/>
      <sheetName val="ОТО КеНоТЭК"/>
      <sheetName val="ОТО ПС &quot;Алексиевская&quot;"/>
      <sheetName val="ОТО ПС &quot;Троицкая&quot;"/>
      <sheetName val="ОТО ПС &quot;Черемшанская&quot;"/>
      <sheetName val="ОТО ЭнергоПаритет 2"/>
      <sheetName val="ОТО Заречная"/>
      <sheetName val="ОТО Спутник"/>
      <sheetName val="ОТО КЛ ВЛ"/>
      <sheetName val="ОТО Алексиевская"/>
      <sheetName val="Доп. ЭП №7"/>
      <sheetName val="ОТО ЛЭП 6"/>
      <sheetName val="ОТО ТП"/>
      <sheetName val="ОТО КТПН"/>
      <sheetName val="ОТО Мрасская"/>
      <sheetName val="ОТО Сантехлит"/>
      <sheetName val="ТО Кузбассвязьуголь"/>
      <sheetName val="ОТО Шахта Алардинская"/>
      <sheetName val="ОТО КТК"/>
      <sheetName val="Санаторий КБ"/>
      <sheetName val="ОТО РООС"/>
      <sheetName val="ОТО ПС Убинская"/>
      <sheetName val="ОТО Листвяжная"/>
      <sheetName val="ПС &quot;Иганинская&quot;"/>
      <sheetName val="ПС &quot;Моховская&quot;"/>
      <sheetName val="Замковый"/>
      <sheetName val="КН-40"/>
      <sheetName val="ЛЭП Иганинская"/>
      <sheetName val="Кр. Бр. Южный"/>
      <sheetName val="Тешский"/>
    </sheetNames>
    <sheetDataSet>
      <sheetData sheetId="0">
        <row r="10">
          <cell r="Z10">
            <v>94.581000000000003</v>
          </cell>
          <cell r="AB10">
            <v>94.581000000000003</v>
          </cell>
        </row>
      </sheetData>
      <sheetData sheetId="1">
        <row r="199">
          <cell r="Z199">
            <v>95.06</v>
          </cell>
        </row>
      </sheetData>
      <sheetData sheetId="2">
        <row r="5">
          <cell r="Z5">
            <v>63427.563387942289</v>
          </cell>
        </row>
      </sheetData>
      <sheetData sheetId="3"/>
      <sheetData sheetId="4">
        <row r="5">
          <cell r="AB5">
            <v>18007.983203600001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элементам"/>
      <sheetName val="СВОД"/>
      <sheetName val="Передача эл-энергии"/>
      <sheetName val="Столовая"/>
      <sheetName val="Прочая деятельность"/>
      <sheetName val="Свод по ОТО"/>
      <sheetName val="Свод по СМР"/>
      <sheetName val="Аренда имущества"/>
      <sheetName val="Ремонт"/>
      <sheetName val="Тех. присоединение "/>
      <sheetName val="ОТО БРЭС"/>
      <sheetName val="ОТО КРЭС"/>
      <sheetName val="ОТО ПС№9 &quot;Краснобродская&quot;"/>
      <sheetName val="ОТО ПС &quot;Иганинская&quot;"/>
      <sheetName val="ОТО ПС &quot;Моховская&quot; "/>
      <sheetName val="ОТО ПС Вентиляторная"/>
      <sheetName val="ОТО ПС Виноградовская"/>
      <sheetName val="ОТО ПС Задубровская"/>
      <sheetName val="ОТО ПС &quot;Карагайлинская&quot;"/>
      <sheetName val="ОТО КеНоТЭК"/>
      <sheetName val="ОТО ПС &quot;Алексиевская&quot;"/>
      <sheetName val="ОТО ПС &quot;Троицкая&quot;"/>
      <sheetName val="ОТО ПС &quot;Черемшанская&quot;"/>
      <sheetName val="ОТО ЭнергоПаритет 2"/>
      <sheetName val="ОТО Заречная"/>
      <sheetName val="ОТО Спутник"/>
      <sheetName val="ОТО КЛ ВЛ"/>
      <sheetName val="ОТО Алексиевская"/>
      <sheetName val="Доп. ЭП №7"/>
      <sheetName val="ОТО ЛЭП 6"/>
      <sheetName val="ОТО ТП"/>
      <sheetName val="ОТО КТПН"/>
      <sheetName val="ОТО Мрасская"/>
      <sheetName val="ОТО Сантехлит"/>
      <sheetName val="ТО Кузбассвязьуголь"/>
      <sheetName val="ОТО Шахта Алардинская"/>
      <sheetName val="ОТО КТК"/>
      <sheetName val="Санаторий КБ"/>
      <sheetName val="ОТО РООС"/>
      <sheetName val="ОТО ПС Убинская"/>
      <sheetName val="ОТО Листвяжная"/>
      <sheetName val="ПС &quot;Иганинская&quot;"/>
      <sheetName val="ПС &quot;Моховская&quot;"/>
      <sheetName val="Замковый"/>
      <sheetName val="КН-40"/>
      <sheetName val="ЛЭП Иганинская"/>
      <sheetName val="Кр. Бр. Южный"/>
      <sheetName val="КТК"/>
      <sheetName val="Тешский"/>
    </sheetNames>
    <sheetDataSet>
      <sheetData sheetId="0">
        <row r="49">
          <cell r="AU49">
            <v>16512.77607854742</v>
          </cell>
          <cell r="AW49">
            <v>16176.485819439293</v>
          </cell>
        </row>
        <row r="50">
          <cell r="AU50">
            <v>8934.7109426775005</v>
          </cell>
          <cell r="AW50">
            <v>8757.8724666300004</v>
          </cell>
        </row>
        <row r="51">
          <cell r="AU51">
            <v>7710.3437420000009</v>
          </cell>
          <cell r="AW51">
            <v>7485.6324480000003</v>
          </cell>
        </row>
        <row r="74">
          <cell r="AU74">
            <v>69465.995211999994</v>
          </cell>
          <cell r="AW74">
            <v>69910.431439999986</v>
          </cell>
        </row>
        <row r="78">
          <cell r="AU78">
            <v>20839.798563599998</v>
          </cell>
          <cell r="AW78">
            <v>20904.391199999998</v>
          </cell>
        </row>
        <row r="79">
          <cell r="AU79">
            <v>283.42126046496003</v>
          </cell>
          <cell r="AW79">
            <v>447.60381999999998</v>
          </cell>
        </row>
        <row r="88">
          <cell r="AU88">
            <v>13088.800325714285</v>
          </cell>
          <cell r="AW88">
            <v>12953.4743</v>
          </cell>
        </row>
        <row r="89">
          <cell r="AU89">
            <v>18119.980220000001</v>
          </cell>
          <cell r="AW89">
            <v>13734.45782</v>
          </cell>
        </row>
        <row r="97">
          <cell r="AU97">
            <v>3891.2214980178578</v>
          </cell>
          <cell r="AW97">
            <v>3977.7809999999999</v>
          </cell>
        </row>
        <row r="98">
          <cell r="AU98">
            <v>410.6</v>
          </cell>
          <cell r="AW98">
            <v>410.60199999999998</v>
          </cell>
        </row>
        <row r="99">
          <cell r="AU99">
            <v>2166.66</v>
          </cell>
          <cell r="AW99">
            <v>2184.2467699999997</v>
          </cell>
        </row>
        <row r="101">
          <cell r="AU101">
            <v>217.65166666666667</v>
          </cell>
          <cell r="AW101">
            <v>192.34699999999998</v>
          </cell>
        </row>
        <row r="102">
          <cell r="AU102">
            <v>8.0404753500000012</v>
          </cell>
          <cell r="AW102">
            <v>0</v>
          </cell>
        </row>
        <row r="103">
          <cell r="AU103">
            <v>0.15101607944800002</v>
          </cell>
          <cell r="AW103">
            <v>25.185736079447999</v>
          </cell>
        </row>
        <row r="169">
          <cell r="AW169">
            <v>180896.01050237095</v>
          </cell>
        </row>
        <row r="172">
          <cell r="AW172">
            <v>2328.9568300000001</v>
          </cell>
        </row>
        <row r="175">
          <cell r="AW175">
            <v>706.71005000000002</v>
          </cell>
        </row>
        <row r="202">
          <cell r="AU202">
            <v>4387.9030000000002</v>
          </cell>
          <cell r="AW202">
            <v>4868.4711399999997</v>
          </cell>
        </row>
        <row r="204">
          <cell r="AU204">
            <v>309.947</v>
          </cell>
          <cell r="AW204">
            <v>315.25846999999999</v>
          </cell>
        </row>
      </sheetData>
      <sheetData sheetId="1">
        <row r="48">
          <cell r="AU48">
            <v>1013.4807792000001</v>
          </cell>
          <cell r="AW48">
            <v>859.00833</v>
          </cell>
        </row>
        <row r="173">
          <cell r="AU173">
            <v>27551.853461258434</v>
          </cell>
          <cell r="AW173">
            <v>28988.04362222222</v>
          </cell>
        </row>
      </sheetData>
      <sheetData sheetId="2">
        <row r="5">
          <cell r="AU5">
            <v>127290.17997877179</v>
          </cell>
          <cell r="AW5">
            <v>127190.32673897402</v>
          </cell>
        </row>
        <row r="22">
          <cell r="AU22">
            <v>122524.87215103532</v>
          </cell>
          <cell r="AW22">
            <v>114478.13560814875</v>
          </cell>
        </row>
        <row r="25">
          <cell r="AU25">
            <v>3939.6320160000005</v>
          </cell>
          <cell r="AW25">
            <v>2896.3961650000001</v>
          </cell>
        </row>
        <row r="27">
          <cell r="AU27">
            <v>669.36400000000003</v>
          </cell>
          <cell r="AW27">
            <v>293.95076</v>
          </cell>
        </row>
        <row r="30">
          <cell r="AU30">
            <v>4017.0479999999998</v>
          </cell>
          <cell r="AW30">
            <v>2540.9323610000001</v>
          </cell>
        </row>
        <row r="43">
          <cell r="AU43">
            <v>186.78</v>
          </cell>
          <cell r="AW43">
            <v>317.90404999999998</v>
          </cell>
        </row>
        <row r="44">
          <cell r="AU44">
            <v>2657.46216</v>
          </cell>
          <cell r="AW44">
            <v>1612.2247</v>
          </cell>
        </row>
        <row r="48">
          <cell r="AU48">
            <v>1002.3807792</v>
          </cell>
          <cell r="AW48">
            <v>847.49790000000007</v>
          </cell>
        </row>
        <row r="377">
          <cell r="AU377">
            <v>7198.57</v>
          </cell>
          <cell r="AW377">
            <v>7153.116</v>
          </cell>
        </row>
      </sheetData>
      <sheetData sheetId="3"/>
      <sheetData sheetId="4">
        <row r="5">
          <cell r="AW5">
            <v>45872.437224599998</v>
          </cell>
        </row>
        <row r="51">
          <cell r="AU51">
            <v>6889.4527420000004</v>
          </cell>
          <cell r="AW51">
            <v>7018.2630280000012</v>
          </cell>
        </row>
        <row r="74">
          <cell r="AU74">
            <v>16362.515211999997</v>
          </cell>
          <cell r="AW74">
            <v>15115.160000000002</v>
          </cell>
        </row>
        <row r="78">
          <cell r="AU78">
            <v>4908.7545635999995</v>
          </cell>
          <cell r="AW78">
            <v>4628.7573899999988</v>
          </cell>
        </row>
        <row r="79">
          <cell r="AU79">
            <v>66.759062064960006</v>
          </cell>
          <cell r="AW79">
            <v>63.061530000000005</v>
          </cell>
        </row>
        <row r="88">
          <cell r="AU88">
            <v>3124.30962</v>
          </cell>
          <cell r="AW88">
            <v>2572.3990800000001</v>
          </cell>
        </row>
        <row r="99">
          <cell r="AU99">
            <v>624.38413000000003</v>
          </cell>
          <cell r="AW99">
            <v>771.06879000000004</v>
          </cell>
        </row>
        <row r="352">
          <cell r="AU352">
            <v>1284.8056543120651</v>
          </cell>
          <cell r="AW352">
            <v>1312.0619220468786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пр-ва (передача ээ)"/>
      <sheetName val="план пр-ва (обслуж и строит-во)"/>
      <sheetName val="Форма 2"/>
      <sheetName val="прил №1 к ф2 (инвестиции)"/>
      <sheetName val="Форма 4"/>
      <sheetName val="Пр№1 к ф4 (выр. и себ. всего)"/>
      <sheetName val="Пр№2 к ф4 (проч дох и расх)"/>
      <sheetName val="Пр№3 к ф4 (штрафы)"/>
      <sheetName val="Cмета совокупных издержек"/>
      <sheetName val="Расшифровка прочих денежных"/>
      <sheetName val="Расшифровка ээ"/>
      <sheetName val="Расшифровка аренды ОПФ"/>
      <sheetName val="Смета производственных затрат"/>
      <sheetName val="Смета управ. затрат"/>
      <sheetName val="Форма 6"/>
      <sheetName val="Переход"/>
    </sheetNames>
    <sheetDataSet>
      <sheetData sheetId="0">
        <row r="22">
          <cell r="F22">
            <v>294158.60500000004</v>
          </cell>
          <cell r="G22">
            <v>292060.054</v>
          </cell>
        </row>
      </sheetData>
      <sheetData sheetId="1"/>
      <sheetData sheetId="2"/>
      <sheetData sheetId="3">
        <row r="51">
          <cell r="H51">
            <v>656.22120000000007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Выбор субъекта РФ"/>
      <sheetName val="Титульный"/>
      <sheetName val="ПО (филиалы)"/>
      <sheetName val="Отчет по ИП"/>
      <sheetName val="Отчет по РП"/>
      <sheetName val="modServiceModule"/>
      <sheetName val="modUpdTemplMain"/>
      <sheetName val="modProv"/>
      <sheetName val="modChange"/>
      <sheetName val="AllSheetsInThisWorkbook"/>
      <sheetName val="REESTR_ORG"/>
      <sheetName val="REESTR_FILTERED"/>
      <sheetName val="REESTR_MO"/>
      <sheetName val="modDblClick"/>
      <sheetName val="et_union"/>
      <sheetName val="Комментарии"/>
      <sheetName val="Проверка"/>
      <sheetName val="mod_00"/>
      <sheetName val="TEHSHEET"/>
      <sheetName val="modReestr"/>
      <sheetName val="modInfo"/>
      <sheetName val="modfrmUpdateIsInProgress"/>
      <sheetName val="modfrmReestr"/>
      <sheetName val="modCommandButton"/>
      <sheetName val="modGlobalAddRange"/>
      <sheetName val="modfrmTypeTehConnect"/>
      <sheetName val="mod_01"/>
      <sheetName val="mod_02"/>
      <sheetName val="mod_03"/>
      <sheetName val="mod_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J20">
            <v>4364.5189300000002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E20"/>
  <sheetViews>
    <sheetView view="pageBreakPreview" topLeftCell="A2" zoomScale="60" zoomScaleNormal="70" workbookViewId="0">
      <selection activeCell="A6" sqref="A6:AC6"/>
    </sheetView>
  </sheetViews>
  <sheetFormatPr defaultRowHeight="15.75"/>
  <cols>
    <col min="1" max="1" width="11.140625" style="3" customWidth="1"/>
    <col min="2" max="2" width="12.5703125" style="3" customWidth="1"/>
    <col min="3" max="3" width="18.5703125" style="3" customWidth="1"/>
    <col min="4" max="4" width="13.5703125" style="3" customWidth="1"/>
    <col min="5" max="5" width="17.28515625" style="3" customWidth="1"/>
    <col min="6" max="6" width="13" style="3" customWidth="1"/>
    <col min="7" max="7" width="13.42578125" style="3" customWidth="1"/>
    <col min="8" max="8" width="11.5703125" style="3" customWidth="1"/>
    <col min="9" max="9" width="13.140625" style="3" customWidth="1"/>
    <col min="10" max="10" width="15.5703125" style="3" customWidth="1"/>
    <col min="11" max="11" width="16.7109375" style="3" customWidth="1"/>
    <col min="12" max="12" width="15.28515625" style="3" customWidth="1"/>
    <col min="13" max="13" width="14.42578125" style="3" customWidth="1"/>
    <col min="14" max="14" width="11" style="3" customWidth="1"/>
    <col min="15" max="15" width="16.28515625" style="3" customWidth="1"/>
    <col min="16" max="16" width="15.85546875" style="3" customWidth="1"/>
    <col min="17" max="17" width="11.28515625" style="3" customWidth="1"/>
    <col min="18" max="18" width="19.140625" style="3" customWidth="1"/>
    <col min="19" max="19" width="10.5703125" style="3" customWidth="1"/>
    <col min="20" max="20" width="9.140625" style="3"/>
    <col min="21" max="21" width="10.140625" style="3" customWidth="1"/>
    <col min="22" max="22" width="9.140625" style="3"/>
    <col min="23" max="23" width="10.5703125" style="3" customWidth="1"/>
    <col min="24" max="24" width="9.140625" style="3"/>
    <col min="25" max="25" width="10.140625" style="3" customWidth="1"/>
    <col min="26" max="26" width="9.140625" style="3"/>
    <col min="27" max="27" width="10.140625" style="3" customWidth="1"/>
    <col min="28" max="28" width="9.140625" style="3"/>
    <col min="29" max="29" width="18.85546875" style="3" customWidth="1"/>
    <col min="30" max="30" width="3.140625" style="3" customWidth="1"/>
    <col min="31" max="16384" width="9.140625" style="3"/>
  </cols>
  <sheetData>
    <row r="1" spans="1:31" ht="18.75">
      <c r="AC1" s="2" t="s">
        <v>24</v>
      </c>
      <c r="AD1" s="1"/>
      <c r="AE1" s="2"/>
    </row>
    <row r="2" spans="1:31" ht="18.75">
      <c r="AC2" s="2" t="s">
        <v>0</v>
      </c>
      <c r="AD2" s="1"/>
      <c r="AE2" s="2"/>
    </row>
    <row r="3" spans="1:31" ht="18.75">
      <c r="H3" s="8"/>
      <c r="AC3" s="2" t="s">
        <v>25</v>
      </c>
      <c r="AD3" s="1"/>
      <c r="AE3" s="2"/>
    </row>
    <row r="4" spans="1:31" ht="18.75">
      <c r="AC4" s="1"/>
      <c r="AD4" s="1"/>
      <c r="AE4" s="2"/>
    </row>
    <row r="5" spans="1:31" ht="18.75">
      <c r="A5" s="327" t="s">
        <v>28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1"/>
      <c r="AE5" s="2"/>
    </row>
    <row r="6" spans="1:31" ht="18.75">
      <c r="A6" s="327" t="s">
        <v>26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1"/>
      <c r="AE6" s="2"/>
    </row>
    <row r="7" spans="1:31" ht="18.75">
      <c r="A7" s="327" t="s">
        <v>27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1"/>
      <c r="AE7" s="2"/>
    </row>
    <row r="8" spans="1:31" ht="18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"/>
      <c r="AE8" s="2"/>
    </row>
    <row r="9" spans="1:31" ht="18.75">
      <c r="A9" s="328" t="s">
        <v>48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1"/>
      <c r="AE9" s="2"/>
    </row>
    <row r="10" spans="1:31" ht="32.25" customHeight="1">
      <c r="A10" s="328" t="s">
        <v>1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1"/>
      <c r="AE10" s="2"/>
    </row>
    <row r="11" spans="1:31" ht="43.5" customHeight="1">
      <c r="A11" s="328" t="s">
        <v>29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1"/>
      <c r="AE11" s="2"/>
    </row>
    <row r="12" spans="1:31" ht="15.75" customHeight="1">
      <c r="L12" s="326" t="s">
        <v>30</v>
      </c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AC12" s="1"/>
      <c r="AD12" s="1"/>
      <c r="AE12" s="2"/>
    </row>
    <row r="13" spans="1:31" ht="45.75" customHeight="1">
      <c r="O13" s="11"/>
      <c r="P13" s="11"/>
      <c r="Q13" s="11"/>
      <c r="R13" s="11"/>
      <c r="S13" s="10"/>
      <c r="T13" s="10"/>
      <c r="U13" s="10"/>
      <c r="V13" s="10"/>
      <c r="W13" s="10"/>
      <c r="AC13" s="1"/>
      <c r="AD13" s="1"/>
      <c r="AE13" s="2"/>
    </row>
    <row r="14" spans="1:31" ht="30" customHeight="1">
      <c r="A14" s="331" t="s">
        <v>2</v>
      </c>
      <c r="B14" s="331" t="s">
        <v>3</v>
      </c>
      <c r="C14" s="331" t="s">
        <v>4</v>
      </c>
      <c r="D14" s="331" t="s">
        <v>5</v>
      </c>
      <c r="E14" s="331" t="s">
        <v>6</v>
      </c>
      <c r="F14" s="331" t="s">
        <v>7</v>
      </c>
      <c r="G14" s="331" t="s">
        <v>8</v>
      </c>
      <c r="H14" s="331" t="s">
        <v>9</v>
      </c>
      <c r="I14" s="331"/>
      <c r="J14" s="331"/>
      <c r="K14" s="331"/>
      <c r="L14" s="331"/>
      <c r="M14" s="331"/>
      <c r="N14" s="331"/>
      <c r="O14" s="331"/>
      <c r="P14" s="331"/>
      <c r="Q14" s="331"/>
      <c r="R14" s="331" t="s">
        <v>10</v>
      </c>
      <c r="S14" s="331" t="s">
        <v>11</v>
      </c>
      <c r="T14" s="331"/>
      <c r="U14" s="331"/>
      <c r="V14" s="331"/>
      <c r="W14" s="331"/>
      <c r="X14" s="331"/>
      <c r="Y14" s="331"/>
      <c r="Z14" s="331"/>
      <c r="AA14" s="331"/>
      <c r="AB14" s="331"/>
      <c r="AC14" s="331" t="s">
        <v>12</v>
      </c>
      <c r="AD14" s="4"/>
    </row>
    <row r="15" spans="1:31" ht="30.75" customHeight="1">
      <c r="A15" s="331"/>
      <c r="B15" s="331"/>
      <c r="C15" s="331"/>
      <c r="D15" s="331"/>
      <c r="E15" s="331"/>
      <c r="F15" s="331"/>
      <c r="G15" s="331"/>
      <c r="H15" s="331" t="s">
        <v>13</v>
      </c>
      <c r="I15" s="331"/>
      <c r="J15" s="331"/>
      <c r="K15" s="331"/>
      <c r="L15" s="331"/>
      <c r="M15" s="331" t="s">
        <v>14</v>
      </c>
      <c r="N15" s="331"/>
      <c r="O15" s="331"/>
      <c r="P15" s="331"/>
      <c r="Q15" s="331"/>
      <c r="R15" s="331"/>
      <c r="S15" s="331" t="s">
        <v>15</v>
      </c>
      <c r="T15" s="331"/>
      <c r="U15" s="331" t="s">
        <v>16</v>
      </c>
      <c r="V15" s="331"/>
      <c r="W15" s="331" t="s">
        <v>17</v>
      </c>
      <c r="X15" s="331"/>
      <c r="Y15" s="331" t="s">
        <v>18</v>
      </c>
      <c r="Z15" s="331"/>
      <c r="AA15" s="331" t="s">
        <v>19</v>
      </c>
      <c r="AB15" s="331"/>
      <c r="AC15" s="331"/>
      <c r="AD15" s="4"/>
    </row>
    <row r="16" spans="1:31" ht="105" customHeight="1">
      <c r="A16" s="331"/>
      <c r="B16" s="331"/>
      <c r="C16" s="331"/>
      <c r="D16" s="331"/>
      <c r="E16" s="331"/>
      <c r="F16" s="331"/>
      <c r="G16" s="331"/>
      <c r="H16" s="331" t="s">
        <v>15</v>
      </c>
      <c r="I16" s="331" t="s">
        <v>16</v>
      </c>
      <c r="J16" s="331" t="s">
        <v>17</v>
      </c>
      <c r="K16" s="331" t="s">
        <v>18</v>
      </c>
      <c r="L16" s="331" t="s">
        <v>19</v>
      </c>
      <c r="M16" s="331" t="s">
        <v>20</v>
      </c>
      <c r="N16" s="13" t="s">
        <v>16</v>
      </c>
      <c r="O16" s="331" t="s">
        <v>17</v>
      </c>
      <c r="P16" s="331" t="s">
        <v>18</v>
      </c>
      <c r="Q16" s="331" t="s">
        <v>19</v>
      </c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4"/>
    </row>
    <row r="17" spans="1:30" ht="106.5" customHeight="1">
      <c r="A17" s="331"/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O17" s="331"/>
      <c r="P17" s="331"/>
      <c r="Q17" s="331"/>
      <c r="R17" s="331"/>
      <c r="S17" s="5" t="s">
        <v>21</v>
      </c>
      <c r="T17" s="5" t="s">
        <v>22</v>
      </c>
      <c r="U17" s="5" t="s">
        <v>21</v>
      </c>
      <c r="V17" s="5" t="s">
        <v>22</v>
      </c>
      <c r="W17" s="5" t="s">
        <v>21</v>
      </c>
      <c r="X17" s="5" t="s">
        <v>22</v>
      </c>
      <c r="Y17" s="5" t="s">
        <v>21</v>
      </c>
      <c r="Z17" s="5" t="s">
        <v>22</v>
      </c>
      <c r="AA17" s="5" t="s">
        <v>21</v>
      </c>
      <c r="AB17" s="5" t="s">
        <v>22</v>
      </c>
      <c r="AC17" s="331"/>
      <c r="AD17" s="4"/>
    </row>
    <row r="18" spans="1:30" ht="18" customHeight="1">
      <c r="A18" s="5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  <c r="J18" s="5">
        <v>10</v>
      </c>
      <c r="K18" s="5">
        <v>11</v>
      </c>
      <c r="L18" s="5">
        <v>12</v>
      </c>
      <c r="M18" s="5">
        <v>13</v>
      </c>
      <c r="N18" s="5">
        <v>14</v>
      </c>
      <c r="O18" s="5">
        <v>15</v>
      </c>
      <c r="P18" s="5">
        <v>16</v>
      </c>
      <c r="Q18" s="5">
        <v>17</v>
      </c>
      <c r="R18" s="5">
        <v>18</v>
      </c>
      <c r="S18" s="5">
        <v>19</v>
      </c>
      <c r="T18" s="5">
        <v>20</v>
      </c>
      <c r="U18" s="5">
        <v>21</v>
      </c>
      <c r="V18" s="5">
        <v>22</v>
      </c>
      <c r="W18" s="5">
        <v>23</v>
      </c>
      <c r="X18" s="5">
        <v>24</v>
      </c>
      <c r="Y18" s="5">
        <v>25</v>
      </c>
      <c r="Z18" s="5">
        <v>26</v>
      </c>
      <c r="AA18" s="5">
        <v>27</v>
      </c>
      <c r="AB18" s="5">
        <v>28</v>
      </c>
      <c r="AC18" s="5">
        <v>29</v>
      </c>
      <c r="AD18" s="4"/>
    </row>
    <row r="19" spans="1:30" ht="24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4"/>
    </row>
    <row r="20" spans="1:30" ht="42" customHeight="1">
      <c r="A20" s="6"/>
      <c r="B20" s="330" t="s">
        <v>23</v>
      </c>
      <c r="C20" s="33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/>
    </row>
  </sheetData>
  <mergeCells count="35">
    <mergeCell ref="A14:A17"/>
    <mergeCell ref="B14:B17"/>
    <mergeCell ref="C14:C17"/>
    <mergeCell ref="D14:D17"/>
    <mergeCell ref="E14:E17"/>
    <mergeCell ref="AC14:AC17"/>
    <mergeCell ref="H15:L15"/>
    <mergeCell ref="M15:Q15"/>
    <mergeCell ref="S15:T16"/>
    <mergeCell ref="U15:V16"/>
    <mergeCell ref="W15:X16"/>
    <mergeCell ref="P16:P17"/>
    <mergeCell ref="Q16:Q17"/>
    <mergeCell ref="B20:C20"/>
    <mergeCell ref="Y15:Z16"/>
    <mergeCell ref="AA15:AB16"/>
    <mergeCell ref="H16:H17"/>
    <mergeCell ref="I16:I17"/>
    <mergeCell ref="J16:J17"/>
    <mergeCell ref="K16:K17"/>
    <mergeCell ref="L16:L17"/>
    <mergeCell ref="M16:M17"/>
    <mergeCell ref="O16:O17"/>
    <mergeCell ref="G14:G17"/>
    <mergeCell ref="H14:Q14"/>
    <mergeCell ref="R14:R17"/>
    <mergeCell ref="S14:AB14"/>
    <mergeCell ref="F14:F17"/>
    <mergeCell ref="L12:Y12"/>
    <mergeCell ref="A5:AC5"/>
    <mergeCell ref="A6:AC6"/>
    <mergeCell ref="A7:AC7"/>
    <mergeCell ref="A9:AC9"/>
    <mergeCell ref="A10:AC10"/>
    <mergeCell ref="A11:AC11"/>
  </mergeCells>
  <pageMargins left="0.7" right="0.7" top="0.75" bottom="0.75" header="0.3" footer="0.3"/>
  <pageSetup paperSize="9"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C37"/>
  <sheetViews>
    <sheetView topLeftCell="A9" zoomScale="60" zoomScaleNormal="60" workbookViewId="0">
      <selection activeCell="N26" sqref="N26"/>
    </sheetView>
  </sheetViews>
  <sheetFormatPr defaultRowHeight="18.75"/>
  <cols>
    <col min="1" max="1" width="14.28515625" style="19" customWidth="1"/>
    <col min="2" max="2" width="49" style="19" customWidth="1"/>
    <col min="3" max="3" width="28.7109375" style="19" customWidth="1"/>
    <col min="4" max="4" width="22.7109375" style="19" customWidth="1"/>
    <col min="5" max="5" width="20.85546875" style="19" customWidth="1"/>
    <col min="6" max="6" width="24.85546875" style="19" customWidth="1"/>
    <col min="7" max="8" width="13.85546875" style="19" customWidth="1"/>
    <col min="9" max="9" width="16" style="19" customWidth="1"/>
    <col min="10" max="12" width="13.140625" style="19" customWidth="1"/>
    <col min="13" max="13" width="13.85546875" style="19" customWidth="1"/>
    <col min="14" max="14" width="13.140625" style="19" customWidth="1"/>
    <col min="15" max="15" width="14.140625" style="19" customWidth="1"/>
    <col min="16" max="16" width="13.140625" style="19" customWidth="1"/>
    <col min="17" max="17" width="26.140625" style="19" customWidth="1"/>
    <col min="18" max="18" width="12" style="19" customWidth="1"/>
    <col min="19" max="19" width="15" style="19" bestFit="1" customWidth="1"/>
    <col min="20" max="20" width="54.42578125" style="19" customWidth="1"/>
    <col min="21" max="21" width="1.7109375" style="19" customWidth="1"/>
    <col min="22" max="22" width="9.140625" style="19"/>
    <col min="23" max="23" width="11.5703125" style="19" bestFit="1" customWidth="1"/>
    <col min="24" max="24" width="14.7109375" style="19" bestFit="1" customWidth="1"/>
    <col min="25" max="16384" width="9.140625" style="19"/>
  </cols>
  <sheetData>
    <row r="1" spans="1:29">
      <c r="T1" s="22" t="s">
        <v>862</v>
      </c>
    </row>
    <row r="2" spans="1:29">
      <c r="T2" s="22" t="s">
        <v>0</v>
      </c>
    </row>
    <row r="3" spans="1:29">
      <c r="T3" s="22" t="s">
        <v>25</v>
      </c>
    </row>
    <row r="5" spans="1:29" ht="19.5" customHeight="1">
      <c r="A5" s="347" t="s">
        <v>863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</row>
    <row r="6" spans="1:29">
      <c r="A6" s="327" t="s">
        <v>1089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</row>
    <row r="8" spans="1:29">
      <c r="B8" s="96"/>
      <c r="C8" s="96"/>
      <c r="D8" s="96"/>
      <c r="E8" s="96"/>
      <c r="F8" s="96"/>
      <c r="G8" s="96"/>
      <c r="H8" s="96"/>
      <c r="I8" s="96"/>
      <c r="J8" s="97" t="s">
        <v>996</v>
      </c>
      <c r="K8" s="96"/>
      <c r="L8" s="96"/>
      <c r="M8" s="96"/>
      <c r="N8" s="96"/>
      <c r="O8" s="96"/>
      <c r="P8" s="96"/>
      <c r="Q8" s="96"/>
      <c r="R8" s="96"/>
      <c r="S8" s="96"/>
      <c r="T8" s="96"/>
      <c r="U8" s="95"/>
      <c r="V8" s="95"/>
      <c r="W8" s="95"/>
      <c r="X8" s="95"/>
      <c r="Y8" s="95"/>
      <c r="Z8" s="95"/>
      <c r="AA8" s="95"/>
      <c r="AB8" s="95"/>
      <c r="AC8" s="95"/>
    </row>
    <row r="9" spans="1:29">
      <c r="B9" s="96"/>
      <c r="C9" s="96"/>
      <c r="D9" s="96"/>
      <c r="E9" s="96"/>
      <c r="F9" s="96"/>
      <c r="G9" s="96"/>
      <c r="H9" s="96"/>
      <c r="I9" s="96"/>
      <c r="J9" s="97" t="s">
        <v>986</v>
      </c>
      <c r="K9" s="96"/>
      <c r="L9" s="96"/>
      <c r="M9" s="96"/>
      <c r="N9" s="96"/>
      <c r="O9" s="96"/>
      <c r="P9" s="96"/>
      <c r="Q9" s="96"/>
      <c r="R9" s="96"/>
      <c r="S9" s="96"/>
      <c r="T9" s="96"/>
      <c r="U9" s="95"/>
      <c r="V9" s="95"/>
      <c r="W9" s="95"/>
      <c r="X9" s="95"/>
      <c r="Y9" s="95"/>
      <c r="Z9" s="95"/>
      <c r="AA9" s="95"/>
      <c r="AB9" s="95"/>
      <c r="AC9" s="95"/>
    </row>
    <row r="10" spans="1:29">
      <c r="B10" s="96"/>
      <c r="C10" s="96"/>
      <c r="D10" s="96"/>
      <c r="E10" s="96"/>
      <c r="F10" s="96"/>
      <c r="G10" s="96"/>
      <c r="H10" s="96"/>
      <c r="I10" s="96"/>
      <c r="J10" s="97" t="s">
        <v>997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5"/>
      <c r="V10" s="95"/>
      <c r="W10" s="95"/>
      <c r="X10" s="95"/>
      <c r="Y10" s="95"/>
      <c r="Z10" s="95"/>
      <c r="AA10" s="95"/>
      <c r="AB10" s="95"/>
      <c r="AC10" s="95"/>
    </row>
    <row r="11" spans="1:29" s="3" customFormat="1" ht="15.75" customHeight="1">
      <c r="A11" s="65"/>
      <c r="B11" s="65"/>
      <c r="C11" s="65"/>
      <c r="D11" s="65"/>
      <c r="E11" s="65"/>
      <c r="F11" s="65"/>
      <c r="G11" s="65"/>
      <c r="I11" s="91" t="s">
        <v>30</v>
      </c>
      <c r="J11" s="71"/>
      <c r="K11" s="71"/>
      <c r="L11" s="71"/>
      <c r="M11" s="71"/>
      <c r="N11" s="71"/>
      <c r="O11" s="71"/>
      <c r="P11" s="71"/>
      <c r="Q11" s="71"/>
      <c r="R11" s="65"/>
      <c r="S11" s="65"/>
      <c r="T11" s="65"/>
    </row>
    <row r="12" spans="1:29">
      <c r="E12" s="51"/>
      <c r="G12" s="54"/>
    </row>
    <row r="13" spans="1:29" ht="128.25" customHeight="1">
      <c r="A13" s="335" t="s">
        <v>2</v>
      </c>
      <c r="B13" s="335" t="s">
        <v>3</v>
      </c>
      <c r="C13" s="335" t="s">
        <v>4</v>
      </c>
      <c r="D13" s="335" t="s">
        <v>5</v>
      </c>
      <c r="E13" s="335" t="s">
        <v>979</v>
      </c>
      <c r="F13" s="335" t="s">
        <v>980</v>
      </c>
      <c r="G13" s="335" t="s">
        <v>981</v>
      </c>
      <c r="H13" s="335"/>
      <c r="I13" s="335"/>
      <c r="J13" s="335"/>
      <c r="K13" s="335"/>
      <c r="L13" s="335"/>
      <c r="M13" s="335"/>
      <c r="N13" s="335"/>
      <c r="O13" s="335"/>
      <c r="P13" s="335"/>
      <c r="Q13" s="335" t="s">
        <v>437</v>
      </c>
      <c r="R13" s="335" t="s">
        <v>438</v>
      </c>
      <c r="S13" s="335"/>
      <c r="T13" s="335" t="s">
        <v>12</v>
      </c>
    </row>
    <row r="14" spans="1:29" ht="29.25" customHeight="1">
      <c r="A14" s="335"/>
      <c r="B14" s="335"/>
      <c r="C14" s="335"/>
      <c r="D14" s="335"/>
      <c r="E14" s="335"/>
      <c r="F14" s="335"/>
      <c r="G14" s="335" t="s">
        <v>442</v>
      </c>
      <c r="H14" s="335"/>
      <c r="I14" s="335" t="s">
        <v>443</v>
      </c>
      <c r="J14" s="335"/>
      <c r="K14" s="335" t="s">
        <v>444</v>
      </c>
      <c r="L14" s="335"/>
      <c r="M14" s="335" t="s">
        <v>445</v>
      </c>
      <c r="N14" s="335"/>
      <c r="O14" s="335" t="s">
        <v>446</v>
      </c>
      <c r="P14" s="335"/>
      <c r="Q14" s="335"/>
      <c r="R14" s="335" t="s">
        <v>21</v>
      </c>
      <c r="S14" s="335" t="s">
        <v>22</v>
      </c>
      <c r="T14" s="335"/>
    </row>
    <row r="15" spans="1:29" ht="37.5" customHeight="1">
      <c r="A15" s="335"/>
      <c r="B15" s="335"/>
      <c r="C15" s="335"/>
      <c r="D15" s="335"/>
      <c r="E15" s="335"/>
      <c r="F15" s="335"/>
      <c r="G15" s="14" t="s">
        <v>13</v>
      </c>
      <c r="H15" s="14" t="s">
        <v>14</v>
      </c>
      <c r="I15" s="14" t="s">
        <v>13</v>
      </c>
      <c r="J15" s="14" t="s">
        <v>14</v>
      </c>
      <c r="K15" s="14" t="s">
        <v>13</v>
      </c>
      <c r="L15" s="14" t="s">
        <v>14</v>
      </c>
      <c r="M15" s="14" t="s">
        <v>13</v>
      </c>
      <c r="N15" s="14" t="s">
        <v>14</v>
      </c>
      <c r="O15" s="14" t="s">
        <v>13</v>
      </c>
      <c r="P15" s="14" t="s">
        <v>14</v>
      </c>
      <c r="Q15" s="335"/>
      <c r="R15" s="335"/>
      <c r="S15" s="335"/>
      <c r="T15" s="335"/>
    </row>
    <row r="16" spans="1:29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  <c r="G16" s="14">
        <v>7</v>
      </c>
      <c r="H16" s="14">
        <v>8</v>
      </c>
      <c r="I16" s="14">
        <v>9</v>
      </c>
      <c r="J16" s="14">
        <v>10</v>
      </c>
      <c r="K16" s="14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  <c r="R16" s="14">
        <v>18</v>
      </c>
      <c r="S16" s="14">
        <v>19</v>
      </c>
      <c r="T16" s="14">
        <v>20</v>
      </c>
    </row>
    <row r="17" spans="1:24" ht="39" customHeight="1">
      <c r="A17" s="49"/>
      <c r="B17" s="55" t="s">
        <v>23</v>
      </c>
      <c r="C17" s="50"/>
      <c r="D17" s="103">
        <v>37.659999999999997</v>
      </c>
      <c r="E17" s="104">
        <v>0</v>
      </c>
      <c r="F17" s="274">
        <v>37.659999999999997</v>
      </c>
      <c r="G17" s="274">
        <v>37.659999999999997</v>
      </c>
      <c r="H17" s="275">
        <v>0</v>
      </c>
      <c r="I17" s="276">
        <f>I18</f>
        <v>1.6199999999999999</v>
      </c>
      <c r="J17" s="276">
        <f t="shared" ref="J17:S17" si="0">J18</f>
        <v>0</v>
      </c>
      <c r="K17" s="276">
        <f t="shared" si="0"/>
        <v>12.829999999999998</v>
      </c>
      <c r="L17" s="298">
        <f t="shared" si="0"/>
        <v>5.2360000000000007</v>
      </c>
      <c r="M17" s="276">
        <f t="shared" si="0"/>
        <v>10.420000000000002</v>
      </c>
      <c r="N17" s="276">
        <f t="shared" si="0"/>
        <v>0</v>
      </c>
      <c r="O17" s="276">
        <f t="shared" si="0"/>
        <v>12.78</v>
      </c>
      <c r="P17" s="276">
        <f t="shared" si="0"/>
        <v>0</v>
      </c>
      <c r="Q17" s="302">
        <f t="shared" si="0"/>
        <v>32.414000000000001</v>
      </c>
      <c r="R17" s="302">
        <f t="shared" si="0"/>
        <v>12.911000000000001</v>
      </c>
      <c r="S17" s="302">
        <f t="shared" si="0"/>
        <v>45.542890341854203</v>
      </c>
      <c r="T17" s="48"/>
    </row>
    <row r="18" spans="1:24">
      <c r="A18" s="38" t="s">
        <v>966</v>
      </c>
      <c r="B18" s="39" t="s">
        <v>967</v>
      </c>
      <c r="C18" s="38"/>
      <c r="D18" s="103">
        <v>37.659999999999997</v>
      </c>
      <c r="E18" s="104">
        <v>0</v>
      </c>
      <c r="F18" s="274">
        <v>37.659999999999997</v>
      </c>
      <c r="G18" s="274">
        <v>37.659999999999997</v>
      </c>
      <c r="H18" s="275">
        <v>0</v>
      </c>
      <c r="I18" s="276">
        <f>I28+I21</f>
        <v>1.6199999999999999</v>
      </c>
      <c r="J18" s="276">
        <f>J28+J21</f>
        <v>0</v>
      </c>
      <c r="K18" s="276">
        <f t="shared" ref="K18:R18" si="1">K28+K21</f>
        <v>12.829999999999998</v>
      </c>
      <c r="L18" s="298">
        <f t="shared" si="1"/>
        <v>5.2360000000000007</v>
      </c>
      <c r="M18" s="276">
        <f t="shared" si="1"/>
        <v>10.420000000000002</v>
      </c>
      <c r="N18" s="276">
        <f t="shared" si="1"/>
        <v>0</v>
      </c>
      <c r="O18" s="276">
        <f t="shared" si="1"/>
        <v>12.78</v>
      </c>
      <c r="P18" s="276">
        <f t="shared" si="1"/>
        <v>0</v>
      </c>
      <c r="Q18" s="302">
        <f t="shared" si="1"/>
        <v>32.414000000000001</v>
      </c>
      <c r="R18" s="302">
        <f t="shared" si="1"/>
        <v>12.911000000000001</v>
      </c>
      <c r="S18" s="302">
        <f>(S28+S21)/2</f>
        <v>45.542890341854203</v>
      </c>
      <c r="T18" s="32"/>
    </row>
    <row r="19" spans="1:24" ht="56.25">
      <c r="A19" s="38" t="s">
        <v>681</v>
      </c>
      <c r="B19" s="39" t="s">
        <v>968</v>
      </c>
      <c r="C19" s="38"/>
      <c r="D19" s="103">
        <v>24.17</v>
      </c>
      <c r="E19" s="104">
        <v>0</v>
      </c>
      <c r="F19" s="274">
        <v>24.17</v>
      </c>
      <c r="G19" s="274">
        <v>24.17</v>
      </c>
      <c r="H19" s="275">
        <v>0</v>
      </c>
      <c r="I19" s="277">
        <v>0</v>
      </c>
      <c r="J19" s="277">
        <v>0</v>
      </c>
      <c r="K19" s="277">
        <f>K20</f>
        <v>4.0699999999999994</v>
      </c>
      <c r="L19" s="299">
        <f t="shared" ref="L19:R19" si="2">L20</f>
        <v>1.1590000000000003</v>
      </c>
      <c r="M19" s="277">
        <f t="shared" si="2"/>
        <v>7.3100000000000005</v>
      </c>
      <c r="N19" s="277">
        <f t="shared" si="2"/>
        <v>0</v>
      </c>
      <c r="O19" s="277">
        <f t="shared" si="2"/>
        <v>12.78</v>
      </c>
      <c r="P19" s="277">
        <f t="shared" si="2"/>
        <v>0</v>
      </c>
      <c r="Q19" s="303">
        <f t="shared" si="2"/>
        <v>23.000999999999998</v>
      </c>
      <c r="R19" s="303">
        <f t="shared" si="2"/>
        <v>3.698</v>
      </c>
      <c r="S19" s="303">
        <f>S20</f>
        <v>44.998977052674654</v>
      </c>
      <c r="T19" s="32"/>
    </row>
    <row r="20" spans="1:24" ht="93.75">
      <c r="A20" s="38" t="s">
        <v>845</v>
      </c>
      <c r="B20" s="39" t="s">
        <v>969</v>
      </c>
      <c r="C20" s="38"/>
      <c r="D20" s="103">
        <v>24.17</v>
      </c>
      <c r="E20" s="104">
        <v>0</v>
      </c>
      <c r="F20" s="274">
        <v>24.17</v>
      </c>
      <c r="G20" s="274">
        <v>24.17</v>
      </c>
      <c r="H20" s="275">
        <v>0</v>
      </c>
      <c r="I20" s="277">
        <v>0</v>
      </c>
      <c r="J20" s="277">
        <v>0</v>
      </c>
      <c r="K20" s="277">
        <f>K21</f>
        <v>4.0699999999999994</v>
      </c>
      <c r="L20" s="299">
        <f t="shared" ref="L20:R20" si="3">L21</f>
        <v>1.1590000000000003</v>
      </c>
      <c r="M20" s="277">
        <f t="shared" si="3"/>
        <v>7.3100000000000005</v>
      </c>
      <c r="N20" s="277">
        <f t="shared" si="3"/>
        <v>0</v>
      </c>
      <c r="O20" s="277">
        <f t="shared" si="3"/>
        <v>12.78</v>
      </c>
      <c r="P20" s="277">
        <f t="shared" si="3"/>
        <v>0</v>
      </c>
      <c r="Q20" s="303">
        <f t="shared" si="3"/>
        <v>23.000999999999998</v>
      </c>
      <c r="R20" s="303">
        <f t="shared" si="3"/>
        <v>3.698</v>
      </c>
      <c r="S20" s="303">
        <f>S21</f>
        <v>44.998977052674654</v>
      </c>
      <c r="T20" s="32"/>
    </row>
    <row r="21" spans="1:24" ht="56.25">
      <c r="A21" s="38" t="s">
        <v>385</v>
      </c>
      <c r="B21" s="39" t="s">
        <v>970</v>
      </c>
      <c r="C21" s="38"/>
      <c r="D21" s="256">
        <v>24.17</v>
      </c>
      <c r="E21" s="104">
        <v>0</v>
      </c>
      <c r="F21" s="278">
        <v>24.17</v>
      </c>
      <c r="G21" s="279">
        <v>24.17</v>
      </c>
      <c r="H21" s="275">
        <v>0</v>
      </c>
      <c r="I21" s="277">
        <v>0</v>
      </c>
      <c r="J21" s="277">
        <v>0</v>
      </c>
      <c r="K21" s="277">
        <f>K22+K23+K24+K25+K26+K27</f>
        <v>4.0699999999999994</v>
      </c>
      <c r="L21" s="299">
        <f>L22+L23+L24+L25+L26+L27</f>
        <v>1.1590000000000003</v>
      </c>
      <c r="M21" s="277">
        <f t="shared" ref="M21:R21" si="4">M22+M23+M24+M25+M26+M27</f>
        <v>7.3100000000000005</v>
      </c>
      <c r="N21" s="277">
        <f t="shared" si="4"/>
        <v>0</v>
      </c>
      <c r="O21" s="277">
        <f t="shared" si="4"/>
        <v>12.78</v>
      </c>
      <c r="P21" s="277">
        <f t="shared" si="4"/>
        <v>0</v>
      </c>
      <c r="Q21" s="303">
        <f t="shared" si="4"/>
        <v>23.000999999999998</v>
      </c>
      <c r="R21" s="303">
        <f t="shared" si="4"/>
        <v>3.698</v>
      </c>
      <c r="S21" s="303">
        <f>(S22+S23+S24+S25+S26+S27)/6</f>
        <v>44.998977052674654</v>
      </c>
      <c r="T21" s="32"/>
    </row>
    <row r="22" spans="1:24" ht="37.5">
      <c r="A22" s="40" t="s">
        <v>385</v>
      </c>
      <c r="B22" s="41" t="s">
        <v>1016</v>
      </c>
      <c r="C22" s="42" t="s">
        <v>1017</v>
      </c>
      <c r="D22" s="105">
        <v>12.78</v>
      </c>
      <c r="E22" s="104">
        <v>0</v>
      </c>
      <c r="F22" s="280">
        <v>12.78</v>
      </c>
      <c r="G22" s="280">
        <v>12.78</v>
      </c>
      <c r="H22" s="275">
        <v>0</v>
      </c>
      <c r="I22" s="281">
        <v>0</v>
      </c>
      <c r="J22" s="281">
        <v>0</v>
      </c>
      <c r="K22" s="281">
        <v>0</v>
      </c>
      <c r="L22" s="300">
        <v>0</v>
      </c>
      <c r="M22" s="281">
        <v>0</v>
      </c>
      <c r="N22" s="281">
        <v>0</v>
      </c>
      <c r="O22" s="281">
        <v>12.78</v>
      </c>
      <c r="P22" s="281">
        <v>0</v>
      </c>
      <c r="Q22" s="304">
        <f>G22-L22</f>
        <v>12.78</v>
      </c>
      <c r="R22" s="281">
        <v>0</v>
      </c>
      <c r="S22" s="281">
        <v>0</v>
      </c>
      <c r="T22" s="70"/>
      <c r="W22" s="44"/>
    </row>
    <row r="23" spans="1:24" ht="37.5">
      <c r="A23" s="40" t="s">
        <v>385</v>
      </c>
      <c r="B23" s="41" t="s">
        <v>1018</v>
      </c>
      <c r="C23" s="42" t="s">
        <v>1019</v>
      </c>
      <c r="D23" s="105">
        <v>6.23</v>
      </c>
      <c r="E23" s="104">
        <v>0</v>
      </c>
      <c r="F23" s="280">
        <v>6.23</v>
      </c>
      <c r="G23" s="280">
        <v>6.23</v>
      </c>
      <c r="H23" s="275">
        <v>0</v>
      </c>
      <c r="I23" s="281">
        <v>0</v>
      </c>
      <c r="J23" s="281">
        <v>0</v>
      </c>
      <c r="K23" s="281">
        <v>0</v>
      </c>
      <c r="L23" s="300">
        <v>0.78700000000000003</v>
      </c>
      <c r="M23" s="281">
        <v>6.23</v>
      </c>
      <c r="N23" s="281">
        <v>0</v>
      </c>
      <c r="O23" s="281">
        <v>0</v>
      </c>
      <c r="P23" s="281">
        <v>0</v>
      </c>
      <c r="Q23" s="304">
        <f t="shared" ref="Q23:Q27" si="5">G23-L23</f>
        <v>5.4430000000000005</v>
      </c>
      <c r="R23" s="281">
        <v>0</v>
      </c>
      <c r="S23" s="281">
        <v>0</v>
      </c>
      <c r="T23" s="70" t="s">
        <v>1093</v>
      </c>
      <c r="W23" s="44"/>
      <c r="X23" s="62"/>
    </row>
    <row r="24" spans="1:24" ht="37.5">
      <c r="A24" s="40" t="s">
        <v>385</v>
      </c>
      <c r="B24" s="41" t="s">
        <v>1020</v>
      </c>
      <c r="C24" s="42" t="s">
        <v>1021</v>
      </c>
      <c r="D24" s="105">
        <v>1.08</v>
      </c>
      <c r="E24" s="104">
        <v>0</v>
      </c>
      <c r="F24" s="280">
        <v>1.08</v>
      </c>
      <c r="G24" s="280">
        <v>1.08</v>
      </c>
      <c r="H24" s="275">
        <v>0</v>
      </c>
      <c r="I24" s="281">
        <v>0</v>
      </c>
      <c r="J24" s="281">
        <v>0</v>
      </c>
      <c r="K24" s="281">
        <v>0</v>
      </c>
      <c r="L24" s="300">
        <v>0</v>
      </c>
      <c r="M24" s="281">
        <v>1.08</v>
      </c>
      <c r="N24" s="281">
        <v>0</v>
      </c>
      <c r="O24" s="281">
        <v>0</v>
      </c>
      <c r="P24" s="281">
        <v>0</v>
      </c>
      <c r="Q24" s="304">
        <f t="shared" si="5"/>
        <v>1.08</v>
      </c>
      <c r="R24" s="281">
        <v>0</v>
      </c>
      <c r="S24" s="281">
        <v>0</v>
      </c>
      <c r="T24" s="70"/>
      <c r="W24" s="44"/>
      <c r="X24" s="62"/>
    </row>
    <row r="25" spans="1:24" ht="75">
      <c r="A25" s="40" t="s">
        <v>385</v>
      </c>
      <c r="B25" s="41" t="s">
        <v>1022</v>
      </c>
      <c r="C25" s="42" t="s">
        <v>1023</v>
      </c>
      <c r="D25" s="105">
        <v>1.21</v>
      </c>
      <c r="E25" s="104">
        <v>0</v>
      </c>
      <c r="F25" s="280">
        <v>1.21</v>
      </c>
      <c r="G25" s="280">
        <v>1.21</v>
      </c>
      <c r="H25" s="275">
        <v>0</v>
      </c>
      <c r="I25" s="281">
        <v>0</v>
      </c>
      <c r="J25" s="281">
        <v>0</v>
      </c>
      <c r="K25" s="281">
        <v>1.21</v>
      </c>
      <c r="L25" s="300">
        <v>0.124</v>
      </c>
      <c r="M25" s="281">
        <v>0</v>
      </c>
      <c r="N25" s="281">
        <v>0</v>
      </c>
      <c r="O25" s="281">
        <v>0</v>
      </c>
      <c r="P25" s="281">
        <v>0</v>
      </c>
      <c r="Q25" s="304">
        <f t="shared" si="5"/>
        <v>1.0859999999999999</v>
      </c>
      <c r="R25" s="281">
        <f t="shared" ref="R25:R27" si="6">G25-L25</f>
        <v>1.0859999999999999</v>
      </c>
      <c r="S25" s="281">
        <f>R25/G25*100</f>
        <v>89.752066115702462</v>
      </c>
      <c r="T25" s="67" t="s">
        <v>1092</v>
      </c>
      <c r="W25" s="44"/>
      <c r="X25" s="62"/>
    </row>
    <row r="26" spans="1:24" ht="75">
      <c r="A26" s="40" t="s">
        <v>385</v>
      </c>
      <c r="B26" s="41" t="s">
        <v>1024</v>
      </c>
      <c r="C26" s="42" t="s">
        <v>1025</v>
      </c>
      <c r="D26" s="105">
        <v>1.93</v>
      </c>
      <c r="E26" s="104">
        <v>0</v>
      </c>
      <c r="F26" s="280">
        <v>1.93</v>
      </c>
      <c r="G26" s="280">
        <v>1.93</v>
      </c>
      <c r="H26" s="275">
        <v>0</v>
      </c>
      <c r="I26" s="281">
        <v>0</v>
      </c>
      <c r="J26" s="281">
        <v>0</v>
      </c>
      <c r="K26" s="281">
        <v>1.93</v>
      </c>
      <c r="L26" s="300">
        <v>0.124</v>
      </c>
      <c r="M26" s="281">
        <v>0</v>
      </c>
      <c r="N26" s="281">
        <v>0</v>
      </c>
      <c r="O26" s="281">
        <v>0</v>
      </c>
      <c r="P26" s="281">
        <v>0</v>
      </c>
      <c r="Q26" s="304">
        <f t="shared" si="5"/>
        <v>1.806</v>
      </c>
      <c r="R26" s="281">
        <f t="shared" si="6"/>
        <v>1.806</v>
      </c>
      <c r="S26" s="281">
        <f t="shared" ref="S26:S27" si="7">R26/G26*100</f>
        <v>93.575129533678762</v>
      </c>
      <c r="T26" s="67" t="s">
        <v>1092</v>
      </c>
      <c r="W26" s="44"/>
    </row>
    <row r="27" spans="1:24" ht="75">
      <c r="A27" s="40" t="s">
        <v>385</v>
      </c>
      <c r="B27" s="41" t="s">
        <v>1026</v>
      </c>
      <c r="C27" s="42" t="s">
        <v>1027</v>
      </c>
      <c r="D27" s="105">
        <v>0.93</v>
      </c>
      <c r="E27" s="104">
        <v>0</v>
      </c>
      <c r="F27" s="280">
        <v>0.93</v>
      </c>
      <c r="G27" s="280">
        <v>0.93</v>
      </c>
      <c r="H27" s="275">
        <v>0</v>
      </c>
      <c r="I27" s="281">
        <v>0</v>
      </c>
      <c r="J27" s="281">
        <v>0</v>
      </c>
      <c r="K27" s="281">
        <v>0.93</v>
      </c>
      <c r="L27" s="300">
        <v>0.124</v>
      </c>
      <c r="M27" s="281">
        <v>0</v>
      </c>
      <c r="N27" s="281">
        <v>0</v>
      </c>
      <c r="O27" s="281">
        <v>0</v>
      </c>
      <c r="P27" s="281">
        <v>0</v>
      </c>
      <c r="Q27" s="304">
        <f t="shared" si="5"/>
        <v>0.80600000000000005</v>
      </c>
      <c r="R27" s="281">
        <f t="shared" si="6"/>
        <v>0.80600000000000005</v>
      </c>
      <c r="S27" s="281">
        <f t="shared" si="7"/>
        <v>86.666666666666671</v>
      </c>
      <c r="T27" s="67" t="s">
        <v>1092</v>
      </c>
    </row>
    <row r="28" spans="1:24" ht="37.5">
      <c r="A28" s="38" t="s">
        <v>688</v>
      </c>
      <c r="B28" s="88" t="s">
        <v>971</v>
      </c>
      <c r="C28" s="87"/>
      <c r="D28" s="263">
        <v>13.48</v>
      </c>
      <c r="E28" s="104">
        <v>0</v>
      </c>
      <c r="F28" s="279">
        <v>13.48</v>
      </c>
      <c r="G28" s="278">
        <v>13.48</v>
      </c>
      <c r="H28" s="282">
        <v>0</v>
      </c>
      <c r="I28" s="260">
        <f>SUM(I29:I37)</f>
        <v>1.6199999999999999</v>
      </c>
      <c r="J28" s="277">
        <v>0</v>
      </c>
      <c r="K28" s="260">
        <f t="shared" ref="K28:R28" si="8">SUM(K29:K37)</f>
        <v>8.76</v>
      </c>
      <c r="L28" s="301">
        <f>SUM(L29:L37)</f>
        <v>4.077</v>
      </c>
      <c r="M28" s="261">
        <f t="shared" si="8"/>
        <v>3.1100000000000003</v>
      </c>
      <c r="N28" s="261">
        <f t="shared" si="8"/>
        <v>0</v>
      </c>
      <c r="O28" s="261">
        <f t="shared" si="8"/>
        <v>0</v>
      </c>
      <c r="P28" s="261">
        <f t="shared" si="8"/>
        <v>0</v>
      </c>
      <c r="Q28" s="302">
        <f>SUM(Q29:Q37)</f>
        <v>9.4130000000000003</v>
      </c>
      <c r="R28" s="302">
        <f t="shared" si="8"/>
        <v>9.213000000000001</v>
      </c>
      <c r="S28" s="302">
        <f>SUM(S29:S37)/9</f>
        <v>46.08680363103376</v>
      </c>
      <c r="T28" s="67"/>
    </row>
    <row r="29" spans="1:24" ht="60.75" customHeight="1">
      <c r="A29" s="98" t="s">
        <v>688</v>
      </c>
      <c r="B29" s="41" t="s">
        <v>998</v>
      </c>
      <c r="C29" s="102" t="s">
        <v>999</v>
      </c>
      <c r="D29" s="106">
        <v>2.91</v>
      </c>
      <c r="E29" s="104">
        <v>0</v>
      </c>
      <c r="F29" s="83">
        <v>2.91</v>
      </c>
      <c r="G29" s="83">
        <v>2.91</v>
      </c>
      <c r="H29" s="275">
        <v>0</v>
      </c>
      <c r="I29" s="281">
        <v>0</v>
      </c>
      <c r="J29" s="281">
        <v>0</v>
      </c>
      <c r="K29" s="281">
        <v>0</v>
      </c>
      <c r="L29" s="300">
        <v>3.0179999999999998</v>
      </c>
      <c r="M29" s="281">
        <v>2.91</v>
      </c>
      <c r="N29" s="281">
        <v>0</v>
      </c>
      <c r="O29" s="281">
        <v>0</v>
      </c>
      <c r="P29" s="281">
        <v>0</v>
      </c>
      <c r="Q29" s="106">
        <f t="shared" ref="Q29:Q37" si="9">G29-L29</f>
        <v>-0.10799999999999965</v>
      </c>
      <c r="R29" s="281">
        <f>G29-L29</f>
        <v>-0.10799999999999965</v>
      </c>
      <c r="S29" s="281">
        <f>-R29/G29*100</f>
        <v>3.7113402061855547</v>
      </c>
      <c r="T29" s="67" t="s">
        <v>1091</v>
      </c>
    </row>
    <row r="30" spans="1:24" ht="56.25">
      <c r="A30" s="99" t="s">
        <v>688</v>
      </c>
      <c r="B30" s="43" t="s">
        <v>1000</v>
      </c>
      <c r="C30" s="42" t="s">
        <v>1001</v>
      </c>
      <c r="D30" s="106">
        <v>6.99</v>
      </c>
      <c r="E30" s="104">
        <v>0</v>
      </c>
      <c r="F30" s="83">
        <v>6.99</v>
      </c>
      <c r="G30" s="83">
        <v>6.99</v>
      </c>
      <c r="H30" s="275">
        <v>0</v>
      </c>
      <c r="I30" s="281">
        <v>0</v>
      </c>
      <c r="J30" s="281">
        <v>0</v>
      </c>
      <c r="K30" s="281">
        <v>6.99</v>
      </c>
      <c r="L30" s="300">
        <v>0</v>
      </c>
      <c r="M30" s="281">
        <v>0</v>
      </c>
      <c r="N30" s="281">
        <v>0</v>
      </c>
      <c r="O30" s="281">
        <v>0</v>
      </c>
      <c r="P30" s="281">
        <v>0</v>
      </c>
      <c r="Q30" s="106">
        <f t="shared" si="9"/>
        <v>6.99</v>
      </c>
      <c r="R30" s="281">
        <f t="shared" ref="R30:R35" si="10">G30-L30</f>
        <v>6.99</v>
      </c>
      <c r="S30" s="281">
        <f>R30/G30*100</f>
        <v>100</v>
      </c>
      <c r="T30" s="67" t="s">
        <v>1077</v>
      </c>
    </row>
    <row r="31" spans="1:24" s="74" customFormat="1">
      <c r="A31" s="98" t="s">
        <v>688</v>
      </c>
      <c r="B31" s="43" t="s">
        <v>1002</v>
      </c>
      <c r="C31" s="42" t="s">
        <v>1003</v>
      </c>
      <c r="D31" s="106">
        <v>1.77</v>
      </c>
      <c r="E31" s="104">
        <v>0</v>
      </c>
      <c r="F31" s="83">
        <v>1.77</v>
      </c>
      <c r="G31" s="83">
        <v>1.77</v>
      </c>
      <c r="H31" s="275">
        <v>0</v>
      </c>
      <c r="I31" s="281">
        <v>0</v>
      </c>
      <c r="J31" s="281">
        <v>0</v>
      </c>
      <c r="K31" s="281">
        <v>1.77</v>
      </c>
      <c r="L31" s="300">
        <v>0</v>
      </c>
      <c r="M31" s="281">
        <v>0</v>
      </c>
      <c r="N31" s="281">
        <v>0</v>
      </c>
      <c r="O31" s="281">
        <v>0</v>
      </c>
      <c r="P31" s="281">
        <v>0</v>
      </c>
      <c r="Q31" s="106">
        <f t="shared" si="9"/>
        <v>1.77</v>
      </c>
      <c r="R31" s="281">
        <f t="shared" si="10"/>
        <v>1.77</v>
      </c>
      <c r="S31" s="281">
        <f t="shared" ref="S31:S37" si="11">R31/G31*100</f>
        <v>100</v>
      </c>
      <c r="T31" s="67" t="s">
        <v>1090</v>
      </c>
    </row>
    <row r="32" spans="1:24">
      <c r="A32" s="98" t="s">
        <v>688</v>
      </c>
      <c r="B32" s="43" t="s">
        <v>1004</v>
      </c>
      <c r="C32" s="42" t="s">
        <v>1005</v>
      </c>
      <c r="D32" s="106">
        <v>0.2</v>
      </c>
      <c r="E32" s="104">
        <v>0</v>
      </c>
      <c r="F32" s="83">
        <v>0.2</v>
      </c>
      <c r="G32" s="83">
        <v>0.2</v>
      </c>
      <c r="H32" s="275">
        <v>0</v>
      </c>
      <c r="I32" s="281">
        <v>0</v>
      </c>
      <c r="J32" s="281">
        <v>0</v>
      </c>
      <c r="K32" s="281">
        <v>0</v>
      </c>
      <c r="L32" s="300">
        <v>0</v>
      </c>
      <c r="M32" s="281">
        <v>0.2</v>
      </c>
      <c r="N32" s="281">
        <v>0</v>
      </c>
      <c r="O32" s="281">
        <v>0</v>
      </c>
      <c r="P32" s="281">
        <v>0</v>
      </c>
      <c r="Q32" s="106">
        <f t="shared" si="9"/>
        <v>0.2</v>
      </c>
      <c r="R32" s="281">
        <v>0</v>
      </c>
      <c r="S32" s="281">
        <v>0</v>
      </c>
      <c r="T32" s="45"/>
    </row>
    <row r="33" spans="1:20" ht="56.25">
      <c r="A33" s="98" t="s">
        <v>688</v>
      </c>
      <c r="B33" s="43" t="s">
        <v>1006</v>
      </c>
      <c r="C33" s="42" t="s">
        <v>1007</v>
      </c>
      <c r="D33" s="106">
        <v>0.35</v>
      </c>
      <c r="E33" s="104">
        <v>0</v>
      </c>
      <c r="F33" s="83">
        <v>0.35</v>
      </c>
      <c r="G33" s="83">
        <v>0.35</v>
      </c>
      <c r="H33" s="275">
        <v>0</v>
      </c>
      <c r="I33" s="281">
        <v>0.35</v>
      </c>
      <c r="J33" s="281">
        <v>0</v>
      </c>
      <c r="K33" s="281">
        <v>0</v>
      </c>
      <c r="L33" s="300">
        <v>0</v>
      </c>
      <c r="M33" s="281">
        <v>0</v>
      </c>
      <c r="N33" s="281">
        <v>0</v>
      </c>
      <c r="O33" s="281">
        <v>0</v>
      </c>
      <c r="P33" s="281">
        <v>0</v>
      </c>
      <c r="Q33" s="106">
        <f t="shared" si="9"/>
        <v>0.35</v>
      </c>
      <c r="R33" s="281">
        <f t="shared" si="10"/>
        <v>0.35</v>
      </c>
      <c r="S33" s="281">
        <f t="shared" si="11"/>
        <v>100</v>
      </c>
      <c r="T33" s="67" t="s">
        <v>1077</v>
      </c>
    </row>
    <row r="34" spans="1:20">
      <c r="A34" s="98" t="s">
        <v>688</v>
      </c>
      <c r="B34" s="43" t="s">
        <v>1008</v>
      </c>
      <c r="C34" s="42" t="s">
        <v>1009</v>
      </c>
      <c r="D34" s="106">
        <v>0.6</v>
      </c>
      <c r="E34" s="104">
        <v>0</v>
      </c>
      <c r="F34" s="83">
        <v>0.6</v>
      </c>
      <c r="G34" s="83">
        <v>0.6</v>
      </c>
      <c r="H34" s="275">
        <v>0</v>
      </c>
      <c r="I34" s="281">
        <v>0.6</v>
      </c>
      <c r="J34" s="281">
        <v>0</v>
      </c>
      <c r="K34" s="281">
        <v>0</v>
      </c>
      <c r="L34" s="300">
        <v>0.58899999999999997</v>
      </c>
      <c r="M34" s="281">
        <v>0</v>
      </c>
      <c r="N34" s="281">
        <v>0</v>
      </c>
      <c r="O34" s="281">
        <v>0</v>
      </c>
      <c r="P34" s="281">
        <v>0</v>
      </c>
      <c r="Q34" s="106">
        <f t="shared" si="9"/>
        <v>1.100000000000001E-2</v>
      </c>
      <c r="R34" s="281">
        <f t="shared" si="10"/>
        <v>1.100000000000001E-2</v>
      </c>
      <c r="S34" s="281">
        <f>-R34/G34*100</f>
        <v>-1.833333333333335</v>
      </c>
      <c r="T34" s="67" t="s">
        <v>1090</v>
      </c>
    </row>
    <row r="35" spans="1:20" ht="37.5">
      <c r="A35" s="98" t="s">
        <v>688</v>
      </c>
      <c r="B35" s="43" t="s">
        <v>1010</v>
      </c>
      <c r="C35" s="42" t="s">
        <v>1011</v>
      </c>
      <c r="D35" s="106">
        <v>0.12</v>
      </c>
      <c r="E35" s="104">
        <v>0</v>
      </c>
      <c r="F35" s="83">
        <v>0.12</v>
      </c>
      <c r="G35" s="83">
        <v>0.12</v>
      </c>
      <c r="H35" s="275">
        <v>0</v>
      </c>
      <c r="I35" s="281">
        <v>0.12</v>
      </c>
      <c r="J35" s="281">
        <v>0</v>
      </c>
      <c r="K35" s="281">
        <v>0</v>
      </c>
      <c r="L35" s="300">
        <v>0.12</v>
      </c>
      <c r="M35" s="281">
        <v>0</v>
      </c>
      <c r="N35" s="281">
        <v>0</v>
      </c>
      <c r="O35" s="281">
        <v>0</v>
      </c>
      <c r="P35" s="281">
        <v>0</v>
      </c>
      <c r="Q35" s="106">
        <f t="shared" si="9"/>
        <v>0</v>
      </c>
      <c r="R35" s="281">
        <f t="shared" si="10"/>
        <v>0</v>
      </c>
      <c r="S35" s="281">
        <f>R35/G35*100</f>
        <v>0</v>
      </c>
      <c r="T35" s="67" t="s">
        <v>1090</v>
      </c>
    </row>
    <row r="36" spans="1:20" ht="56.25">
      <c r="A36" s="98" t="s">
        <v>688</v>
      </c>
      <c r="B36" s="100" t="s">
        <v>1012</v>
      </c>
      <c r="C36" s="100" t="s">
        <v>1013</v>
      </c>
      <c r="D36" s="272">
        <v>0.31</v>
      </c>
      <c r="E36" s="104">
        <v>0</v>
      </c>
      <c r="F36" s="283">
        <v>0.31</v>
      </c>
      <c r="G36" s="284">
        <v>0.31</v>
      </c>
      <c r="H36" s="275">
        <v>0</v>
      </c>
      <c r="I36" s="276">
        <v>0.31</v>
      </c>
      <c r="J36" s="281">
        <v>0</v>
      </c>
      <c r="K36" s="281">
        <v>0</v>
      </c>
      <c r="L36" s="300">
        <v>0.35</v>
      </c>
      <c r="M36" s="281">
        <v>0</v>
      </c>
      <c r="N36" s="281">
        <v>0</v>
      </c>
      <c r="O36" s="281">
        <v>0</v>
      </c>
      <c r="P36" s="281">
        <v>0</v>
      </c>
      <c r="Q36" s="106">
        <f t="shared" si="9"/>
        <v>-3.999999999999998E-2</v>
      </c>
      <c r="R36" s="281">
        <f>G36-L36</f>
        <v>-3.999999999999998E-2</v>
      </c>
      <c r="S36" s="281">
        <f>-R36/G36*100</f>
        <v>12.903225806451607</v>
      </c>
      <c r="T36" s="67" t="s">
        <v>1077</v>
      </c>
    </row>
    <row r="37" spans="1:20" ht="56.25">
      <c r="A37" s="98" t="s">
        <v>688</v>
      </c>
      <c r="B37" s="100" t="s">
        <v>1014</v>
      </c>
      <c r="C37" s="101" t="s">
        <v>1015</v>
      </c>
      <c r="D37" s="273">
        <v>0.24</v>
      </c>
      <c r="E37" s="104">
        <v>0</v>
      </c>
      <c r="F37" s="285">
        <v>0.24</v>
      </c>
      <c r="G37" s="286">
        <v>0.24</v>
      </c>
      <c r="H37" s="275">
        <v>0</v>
      </c>
      <c r="I37" s="276">
        <v>0.24</v>
      </c>
      <c r="J37" s="281">
        <v>0</v>
      </c>
      <c r="K37" s="281">
        <v>0</v>
      </c>
      <c r="L37" s="300">
        <v>0</v>
      </c>
      <c r="M37" s="281">
        <v>0</v>
      </c>
      <c r="N37" s="281">
        <v>0</v>
      </c>
      <c r="O37" s="281">
        <v>0</v>
      </c>
      <c r="P37" s="281">
        <v>0</v>
      </c>
      <c r="Q37" s="106">
        <f t="shared" si="9"/>
        <v>0.24</v>
      </c>
      <c r="R37" s="281">
        <f>G37-L37</f>
        <v>0.24</v>
      </c>
      <c r="S37" s="281">
        <f t="shared" si="11"/>
        <v>100</v>
      </c>
      <c r="T37" s="67" t="s">
        <v>1077</v>
      </c>
    </row>
  </sheetData>
  <mergeCells count="19">
    <mergeCell ref="F13:F15"/>
    <mergeCell ref="A13:A15"/>
    <mergeCell ref="B13:B15"/>
    <mergeCell ref="C13:C15"/>
    <mergeCell ref="D13:D15"/>
    <mergeCell ref="E13:E15"/>
    <mergeCell ref="S14:S15"/>
    <mergeCell ref="A5:T5"/>
    <mergeCell ref="A6:T6"/>
    <mergeCell ref="G13:P13"/>
    <mergeCell ref="Q13:Q15"/>
    <mergeCell ref="R13:S13"/>
    <mergeCell ref="T13:T15"/>
    <mergeCell ref="G14:H14"/>
    <mergeCell ref="I14:J14"/>
    <mergeCell ref="K14:L14"/>
    <mergeCell ref="M14:N14"/>
    <mergeCell ref="O14:P14"/>
    <mergeCell ref="R14:R15"/>
  </mergeCells>
  <pageMargins left="0.7" right="0.7" top="0.75" bottom="0.75" header="0.3" footer="0.3"/>
  <pageSetup paperSize="9"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Y42"/>
  <sheetViews>
    <sheetView view="pageBreakPreview" topLeftCell="A10" zoomScale="40" zoomScaleNormal="70" zoomScaleSheetLayoutView="40" workbookViewId="0">
      <selection activeCell="T37" sqref="T37"/>
    </sheetView>
  </sheetViews>
  <sheetFormatPr defaultRowHeight="18.75"/>
  <cols>
    <col min="1" max="1" width="17.140625" style="74" customWidth="1"/>
    <col min="2" max="2" width="40.42578125" style="74" bestFit="1" customWidth="1"/>
    <col min="3" max="3" width="31" style="74" customWidth="1"/>
    <col min="4" max="4" width="15.85546875" style="74" customWidth="1"/>
    <col min="5" max="5" width="12.5703125" style="74" customWidth="1"/>
    <col min="6" max="6" width="20.28515625" style="74" customWidth="1"/>
    <col min="7" max="7" width="19.85546875" style="74" customWidth="1"/>
    <col min="8" max="8" width="15.140625" style="74" customWidth="1"/>
    <col min="9" max="9" width="13.85546875" style="74" customWidth="1"/>
    <col min="10" max="10" width="17.28515625" style="74" customWidth="1"/>
    <col min="11" max="11" width="17.5703125" style="74" customWidth="1"/>
    <col min="12" max="12" width="18.28515625" style="74" customWidth="1"/>
    <col min="13" max="13" width="16" style="74" customWidth="1"/>
    <col min="14" max="14" width="14.28515625" style="74" customWidth="1"/>
    <col min="15" max="15" width="11.42578125" style="74" customWidth="1"/>
    <col min="16" max="19" width="9.140625" style="74"/>
    <col min="20" max="20" width="14.5703125" style="74" customWidth="1"/>
    <col min="21" max="23" width="9.140625" style="74"/>
    <col min="24" max="24" width="43.85546875" style="74" customWidth="1"/>
    <col min="25" max="25" width="2.7109375" style="74" customWidth="1"/>
    <col min="26" max="27" width="12.7109375" style="74" bestFit="1" customWidth="1"/>
    <col min="28" max="16384" width="9.140625" style="74"/>
  </cols>
  <sheetData>
    <row r="1" spans="1:25">
      <c r="X1" s="75" t="s">
        <v>864</v>
      </c>
    </row>
    <row r="2" spans="1:25">
      <c r="X2" s="75" t="s">
        <v>0</v>
      </c>
    </row>
    <row r="3" spans="1:25">
      <c r="X3" s="75" t="s">
        <v>25</v>
      </c>
    </row>
    <row r="5" spans="1:25">
      <c r="A5" s="350" t="s">
        <v>28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</row>
    <row r="6" spans="1:25">
      <c r="A6" s="350" t="s">
        <v>865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</row>
    <row r="7" spans="1:25">
      <c r="A7" s="350" t="s">
        <v>866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</row>
    <row r="8" spans="1:25">
      <c r="A8" s="350" t="s">
        <v>1094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</row>
    <row r="10" spans="1:25">
      <c r="A10" s="265"/>
      <c r="B10" s="265"/>
      <c r="C10" s="265"/>
      <c r="D10" s="96"/>
      <c r="E10" s="96"/>
      <c r="F10" s="96"/>
      <c r="G10" s="96"/>
      <c r="H10" s="96"/>
      <c r="I10" s="96"/>
      <c r="J10" s="97" t="s">
        <v>996</v>
      </c>
      <c r="K10" s="96"/>
      <c r="L10" s="96"/>
      <c r="M10" s="96"/>
      <c r="N10" s="96"/>
      <c r="O10" s="96"/>
      <c r="P10" s="96"/>
      <c r="Q10" s="96"/>
      <c r="R10" s="265"/>
      <c r="S10" s="265"/>
      <c r="T10" s="265"/>
      <c r="U10" s="265"/>
      <c r="V10" s="265"/>
      <c r="W10" s="265"/>
      <c r="X10" s="265"/>
    </row>
    <row r="11" spans="1:25">
      <c r="A11" s="265"/>
      <c r="B11" s="265"/>
      <c r="C11" s="265"/>
      <c r="D11" s="96"/>
      <c r="E11" s="96"/>
      <c r="F11" s="96"/>
      <c r="G11" s="96"/>
      <c r="H11" s="96"/>
      <c r="I11" s="96"/>
      <c r="J11" s="97" t="s">
        <v>986</v>
      </c>
      <c r="K11" s="96"/>
      <c r="L11" s="96"/>
      <c r="M11" s="96"/>
      <c r="N11" s="96"/>
      <c r="O11" s="96"/>
      <c r="P11" s="96"/>
      <c r="Q11" s="96"/>
      <c r="R11" s="265"/>
      <c r="S11" s="265"/>
      <c r="T11" s="265"/>
      <c r="U11" s="265"/>
      <c r="V11" s="265"/>
      <c r="W11" s="265"/>
      <c r="X11" s="265"/>
    </row>
    <row r="12" spans="1:25">
      <c r="A12" s="265"/>
      <c r="B12" s="265"/>
      <c r="C12" s="265"/>
      <c r="D12" s="96"/>
      <c r="E12" s="96"/>
      <c r="F12" s="96"/>
      <c r="G12" s="96"/>
      <c r="H12" s="96"/>
      <c r="I12" s="96"/>
      <c r="J12" s="97" t="s">
        <v>997</v>
      </c>
      <c r="K12" s="96"/>
      <c r="L12" s="96"/>
      <c r="M12" s="96"/>
      <c r="N12" s="96"/>
      <c r="O12" s="96"/>
      <c r="P12" s="96"/>
      <c r="Q12" s="96"/>
      <c r="R12" s="265"/>
      <c r="S12" s="265"/>
      <c r="T12" s="265"/>
      <c r="U12" s="265"/>
      <c r="V12" s="265"/>
      <c r="W12" s="265"/>
      <c r="X12" s="265"/>
    </row>
    <row r="13" spans="1:25" ht="16.5" customHeight="1">
      <c r="I13" s="349" t="s">
        <v>30</v>
      </c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</row>
    <row r="15" spans="1:25" ht="57" customHeight="1">
      <c r="A15" s="348" t="s">
        <v>2</v>
      </c>
      <c r="B15" s="348" t="s">
        <v>3</v>
      </c>
      <c r="C15" s="348" t="s">
        <v>4</v>
      </c>
      <c r="D15" s="348" t="s">
        <v>439</v>
      </c>
      <c r="E15" s="348"/>
      <c r="F15" s="348"/>
      <c r="G15" s="348"/>
      <c r="H15" s="348"/>
      <c r="I15" s="348"/>
      <c r="J15" s="348"/>
      <c r="K15" s="348"/>
      <c r="L15" s="348"/>
      <c r="M15" s="348"/>
      <c r="N15" s="348" t="s">
        <v>438</v>
      </c>
      <c r="O15" s="348"/>
      <c r="P15" s="348"/>
      <c r="Q15" s="348"/>
      <c r="R15" s="348"/>
      <c r="S15" s="348"/>
      <c r="T15" s="348"/>
      <c r="U15" s="348"/>
      <c r="V15" s="348"/>
      <c r="W15" s="348"/>
      <c r="X15" s="348" t="s">
        <v>12</v>
      </c>
      <c r="Y15" s="76"/>
    </row>
    <row r="16" spans="1:25">
      <c r="A16" s="348"/>
      <c r="B16" s="348"/>
      <c r="C16" s="348"/>
      <c r="D16" s="348" t="s">
        <v>995</v>
      </c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76"/>
    </row>
    <row r="17" spans="1:25" ht="104.25" customHeight="1">
      <c r="A17" s="348"/>
      <c r="B17" s="348"/>
      <c r="C17" s="348"/>
      <c r="D17" s="348" t="s">
        <v>13</v>
      </c>
      <c r="E17" s="348"/>
      <c r="F17" s="348"/>
      <c r="G17" s="348"/>
      <c r="H17" s="348"/>
      <c r="I17" s="348" t="s">
        <v>14</v>
      </c>
      <c r="J17" s="348"/>
      <c r="K17" s="348"/>
      <c r="L17" s="348"/>
      <c r="M17" s="348"/>
      <c r="N17" s="348" t="s">
        <v>15</v>
      </c>
      <c r="O17" s="348"/>
      <c r="P17" s="348" t="s">
        <v>16</v>
      </c>
      <c r="Q17" s="348"/>
      <c r="R17" s="348" t="s">
        <v>17</v>
      </c>
      <c r="S17" s="348"/>
      <c r="T17" s="348" t="s">
        <v>18</v>
      </c>
      <c r="U17" s="348"/>
      <c r="V17" s="348" t="s">
        <v>19</v>
      </c>
      <c r="W17" s="348"/>
      <c r="X17" s="348"/>
      <c r="Y17" s="76"/>
    </row>
    <row r="18" spans="1:25" ht="194.25" customHeight="1">
      <c r="A18" s="348"/>
      <c r="B18" s="348"/>
      <c r="C18" s="348"/>
      <c r="D18" s="348" t="s">
        <v>15</v>
      </c>
      <c r="E18" s="348" t="s">
        <v>16</v>
      </c>
      <c r="F18" s="348" t="s">
        <v>17</v>
      </c>
      <c r="G18" s="348" t="s">
        <v>18</v>
      </c>
      <c r="H18" s="348" t="s">
        <v>19</v>
      </c>
      <c r="I18" s="348" t="s">
        <v>20</v>
      </c>
      <c r="J18" s="348" t="s">
        <v>16</v>
      </c>
      <c r="K18" s="348" t="s">
        <v>17</v>
      </c>
      <c r="L18" s="348" t="s">
        <v>18</v>
      </c>
      <c r="M18" s="348" t="s">
        <v>19</v>
      </c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76"/>
    </row>
    <row r="19" spans="1:25" ht="75">
      <c r="A19" s="348"/>
      <c r="B19" s="348"/>
      <c r="C19" s="348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69" t="s">
        <v>21</v>
      </c>
      <c r="O19" s="69" t="s">
        <v>22</v>
      </c>
      <c r="P19" s="69" t="s">
        <v>21</v>
      </c>
      <c r="Q19" s="69" t="s">
        <v>22</v>
      </c>
      <c r="R19" s="69" t="s">
        <v>21</v>
      </c>
      <c r="S19" s="69" t="s">
        <v>22</v>
      </c>
      <c r="T19" s="69" t="s">
        <v>21</v>
      </c>
      <c r="U19" s="69" t="s">
        <v>22</v>
      </c>
      <c r="V19" s="69" t="s">
        <v>21</v>
      </c>
      <c r="W19" s="69" t="s">
        <v>22</v>
      </c>
      <c r="X19" s="348"/>
      <c r="Y19" s="76"/>
    </row>
    <row r="20" spans="1:25">
      <c r="A20" s="69">
        <v>1</v>
      </c>
      <c r="B20" s="69">
        <v>2</v>
      </c>
      <c r="C20" s="69">
        <v>3</v>
      </c>
      <c r="D20" s="69">
        <v>4</v>
      </c>
      <c r="E20" s="69">
        <v>5</v>
      </c>
      <c r="F20" s="69">
        <v>6</v>
      </c>
      <c r="G20" s="69">
        <v>7</v>
      </c>
      <c r="H20" s="69">
        <v>8</v>
      </c>
      <c r="I20" s="69">
        <v>9</v>
      </c>
      <c r="J20" s="69">
        <v>10</v>
      </c>
      <c r="K20" s="69">
        <v>11</v>
      </c>
      <c r="L20" s="69">
        <v>12</v>
      </c>
      <c r="M20" s="69">
        <v>13</v>
      </c>
      <c r="N20" s="69">
        <v>14</v>
      </c>
      <c r="O20" s="69">
        <v>15</v>
      </c>
      <c r="P20" s="69">
        <v>16</v>
      </c>
      <c r="Q20" s="69">
        <v>17</v>
      </c>
      <c r="R20" s="69">
        <v>18</v>
      </c>
      <c r="S20" s="69">
        <v>19</v>
      </c>
      <c r="T20" s="69">
        <v>20</v>
      </c>
      <c r="U20" s="69">
        <v>21</v>
      </c>
      <c r="V20" s="69">
        <v>22</v>
      </c>
      <c r="W20" s="69">
        <v>23</v>
      </c>
      <c r="X20" s="69">
        <v>24</v>
      </c>
      <c r="Y20" s="76"/>
    </row>
    <row r="21" spans="1:25" ht="47.25" customHeight="1">
      <c r="A21" s="49"/>
      <c r="B21" s="55" t="s">
        <v>23</v>
      </c>
      <c r="C21" s="50"/>
      <c r="D21" s="103">
        <v>37.659999999999997</v>
      </c>
      <c r="E21" s="77"/>
      <c r="F21" s="77"/>
      <c r="G21" s="103">
        <v>37.659999999999997</v>
      </c>
      <c r="H21" s="77"/>
      <c r="I21" s="306">
        <f>I22</f>
        <v>5.2360000000000007</v>
      </c>
      <c r="J21" s="77"/>
      <c r="K21" s="77"/>
      <c r="L21" s="306">
        <f>L22</f>
        <v>5.2360000000000007</v>
      </c>
      <c r="M21" s="77"/>
      <c r="N21" s="261">
        <v>12.911000000000001</v>
      </c>
      <c r="O21" s="293">
        <v>45.542890341854203</v>
      </c>
      <c r="P21" s="277"/>
      <c r="Q21" s="277"/>
      <c r="R21" s="277"/>
      <c r="S21" s="277"/>
      <c r="T21" s="261">
        <v>12.911000000000001</v>
      </c>
      <c r="U21" s="293">
        <v>45.542890341854203</v>
      </c>
      <c r="V21" s="77"/>
      <c r="W21" s="77"/>
      <c r="X21" s="77"/>
      <c r="Y21" s="76"/>
    </row>
    <row r="22" spans="1:25">
      <c r="A22" s="38" t="s">
        <v>966</v>
      </c>
      <c r="B22" s="39" t="s">
        <v>967</v>
      </c>
      <c r="C22" s="38"/>
      <c r="D22" s="103">
        <v>37.659999999999997</v>
      </c>
      <c r="E22" s="69"/>
      <c r="F22" s="69"/>
      <c r="G22" s="103">
        <v>37.659999999999997</v>
      </c>
      <c r="H22" s="94"/>
      <c r="I22" s="306">
        <f>I25+I32</f>
        <v>5.2360000000000007</v>
      </c>
      <c r="J22" s="69"/>
      <c r="K22" s="69"/>
      <c r="L22" s="306">
        <f>L25+L32</f>
        <v>5.2360000000000007</v>
      </c>
      <c r="M22" s="69"/>
      <c r="N22" s="261">
        <v>12.911000000000001</v>
      </c>
      <c r="O22" s="293">
        <v>45.542890341854203</v>
      </c>
      <c r="P22" s="258"/>
      <c r="Q22" s="258"/>
      <c r="R22" s="258"/>
      <c r="S22" s="258"/>
      <c r="T22" s="261">
        <v>12.911000000000001</v>
      </c>
      <c r="U22" s="293">
        <v>45.542890341854203</v>
      </c>
      <c r="V22" s="69"/>
      <c r="W22" s="69"/>
      <c r="X22" s="69"/>
      <c r="Y22" s="76"/>
    </row>
    <row r="23" spans="1:25" ht="75">
      <c r="A23" s="38" t="s">
        <v>681</v>
      </c>
      <c r="B23" s="39" t="s">
        <v>968</v>
      </c>
      <c r="C23" s="38"/>
      <c r="D23" s="103">
        <v>24.17</v>
      </c>
      <c r="E23" s="69"/>
      <c r="F23" s="69"/>
      <c r="G23" s="103">
        <v>24.17</v>
      </c>
      <c r="H23" s="94"/>
      <c r="I23" s="306">
        <f>I24</f>
        <v>1.1590000000000003</v>
      </c>
      <c r="J23" s="69"/>
      <c r="K23" s="69"/>
      <c r="L23" s="306">
        <f>L24</f>
        <v>1.1590000000000003</v>
      </c>
      <c r="M23" s="69"/>
      <c r="N23" s="258">
        <v>3.698</v>
      </c>
      <c r="O23" s="293">
        <v>44.998977052674654</v>
      </c>
      <c r="P23" s="259"/>
      <c r="Q23" s="259"/>
      <c r="R23" s="259"/>
      <c r="S23" s="259"/>
      <c r="T23" s="258">
        <v>3.698</v>
      </c>
      <c r="U23" s="293">
        <v>44.998977052674654</v>
      </c>
      <c r="V23" s="69"/>
      <c r="W23" s="69"/>
      <c r="X23" s="69"/>
      <c r="Y23" s="76"/>
    </row>
    <row r="24" spans="1:25" ht="131.25">
      <c r="A24" s="38" t="s">
        <v>845</v>
      </c>
      <c r="B24" s="39" t="s">
        <v>969</v>
      </c>
      <c r="C24" s="38"/>
      <c r="D24" s="103">
        <v>24.17</v>
      </c>
      <c r="E24" s="69"/>
      <c r="F24" s="69"/>
      <c r="G24" s="103">
        <v>24.17</v>
      </c>
      <c r="H24" s="94"/>
      <c r="I24" s="306">
        <f>I25</f>
        <v>1.1590000000000003</v>
      </c>
      <c r="J24" s="69"/>
      <c r="K24" s="69"/>
      <c r="L24" s="306">
        <f>L25</f>
        <v>1.1590000000000003</v>
      </c>
      <c r="M24" s="69"/>
      <c r="N24" s="258">
        <v>3.698</v>
      </c>
      <c r="O24" s="293">
        <v>44.998977052674654</v>
      </c>
      <c r="P24" s="259"/>
      <c r="Q24" s="259"/>
      <c r="R24" s="259"/>
      <c r="S24" s="259"/>
      <c r="T24" s="258">
        <v>3.698</v>
      </c>
      <c r="U24" s="293">
        <v>44.998977052674654</v>
      </c>
      <c r="V24" s="69"/>
      <c r="W24" s="69"/>
      <c r="X24" s="69"/>
      <c r="Y24" s="76"/>
    </row>
    <row r="25" spans="1:25" ht="75">
      <c r="A25" s="38" t="s">
        <v>385</v>
      </c>
      <c r="B25" s="39" t="s">
        <v>970</v>
      </c>
      <c r="C25" s="38"/>
      <c r="D25" s="256">
        <v>24.17</v>
      </c>
      <c r="E25" s="69"/>
      <c r="F25" s="69"/>
      <c r="G25" s="256">
        <v>24.17</v>
      </c>
      <c r="H25" s="94"/>
      <c r="I25" s="322">
        <f>I26+I27+I28+I29+I30+I31</f>
        <v>1.1590000000000003</v>
      </c>
      <c r="J25" s="297"/>
      <c r="K25" s="297"/>
      <c r="L25" s="322">
        <f>L26+L27+L28+L29+L30+L31</f>
        <v>1.1590000000000003</v>
      </c>
      <c r="M25" s="69"/>
      <c r="N25" s="258">
        <v>3.698</v>
      </c>
      <c r="O25" s="293">
        <v>44.998977052674654</v>
      </c>
      <c r="P25" s="259"/>
      <c r="Q25" s="259"/>
      <c r="R25" s="259"/>
      <c r="S25" s="259"/>
      <c r="T25" s="258">
        <v>3.698</v>
      </c>
      <c r="U25" s="293">
        <v>44.998977052674654</v>
      </c>
      <c r="V25" s="69"/>
      <c r="W25" s="69"/>
      <c r="X25" s="69"/>
      <c r="Y25" s="76"/>
    </row>
    <row r="26" spans="1:25" ht="37.5">
      <c r="A26" s="40" t="s">
        <v>385</v>
      </c>
      <c r="B26" s="41" t="s">
        <v>1016</v>
      </c>
      <c r="C26" s="42" t="s">
        <v>1017</v>
      </c>
      <c r="D26" s="105">
        <v>12.78</v>
      </c>
      <c r="E26" s="69"/>
      <c r="F26" s="69"/>
      <c r="G26" s="105">
        <v>12.78</v>
      </c>
      <c r="H26" s="94"/>
      <c r="I26" s="281">
        <v>0</v>
      </c>
      <c r="J26" s="297"/>
      <c r="K26" s="297"/>
      <c r="L26" s="281">
        <v>0</v>
      </c>
      <c r="M26" s="69"/>
      <c r="N26" s="259">
        <v>0</v>
      </c>
      <c r="O26" s="259">
        <v>0</v>
      </c>
      <c r="P26" s="259"/>
      <c r="Q26" s="259"/>
      <c r="R26" s="259"/>
      <c r="S26" s="259"/>
      <c r="T26" s="259">
        <v>0</v>
      </c>
      <c r="U26" s="259">
        <v>0</v>
      </c>
      <c r="V26" s="69"/>
      <c r="W26" s="69"/>
      <c r="X26" s="70"/>
      <c r="Y26" s="76"/>
    </row>
    <row r="27" spans="1:25" ht="37.5">
      <c r="A27" s="40" t="s">
        <v>385</v>
      </c>
      <c r="B27" s="41" t="s">
        <v>1018</v>
      </c>
      <c r="C27" s="42" t="s">
        <v>1019</v>
      </c>
      <c r="D27" s="105">
        <v>6.23</v>
      </c>
      <c r="E27" s="69"/>
      <c r="F27" s="69"/>
      <c r="G27" s="105">
        <v>6.23</v>
      </c>
      <c r="H27" s="94"/>
      <c r="I27" s="281">
        <v>0.78700000000000003</v>
      </c>
      <c r="J27" s="297"/>
      <c r="K27" s="297"/>
      <c r="L27" s="281">
        <v>0.78700000000000003</v>
      </c>
      <c r="M27" s="69"/>
      <c r="N27" s="259">
        <v>0</v>
      </c>
      <c r="O27" s="259">
        <v>0</v>
      </c>
      <c r="P27" s="259"/>
      <c r="Q27" s="259"/>
      <c r="R27" s="259"/>
      <c r="S27" s="259"/>
      <c r="T27" s="259">
        <v>0</v>
      </c>
      <c r="U27" s="259">
        <v>0</v>
      </c>
      <c r="V27" s="69"/>
      <c r="W27" s="69"/>
      <c r="X27" s="70" t="s">
        <v>1093</v>
      </c>
      <c r="Y27" s="76"/>
    </row>
    <row r="28" spans="1:25" ht="37.5">
      <c r="A28" s="40" t="s">
        <v>385</v>
      </c>
      <c r="B28" s="41" t="s">
        <v>1020</v>
      </c>
      <c r="C28" s="42" t="s">
        <v>1021</v>
      </c>
      <c r="D28" s="105">
        <v>1.08</v>
      </c>
      <c r="E28" s="69"/>
      <c r="F28" s="69"/>
      <c r="G28" s="105">
        <v>1.08</v>
      </c>
      <c r="H28" s="94"/>
      <c r="I28" s="281">
        <v>0</v>
      </c>
      <c r="J28" s="297"/>
      <c r="K28" s="297"/>
      <c r="L28" s="281">
        <v>0</v>
      </c>
      <c r="M28" s="69"/>
      <c r="N28" s="259">
        <v>0</v>
      </c>
      <c r="O28" s="259">
        <v>0</v>
      </c>
      <c r="P28" s="259"/>
      <c r="Q28" s="259"/>
      <c r="R28" s="259"/>
      <c r="S28" s="259"/>
      <c r="T28" s="259">
        <v>0</v>
      </c>
      <c r="U28" s="259">
        <v>0</v>
      </c>
      <c r="V28" s="69"/>
      <c r="W28" s="69"/>
      <c r="X28" s="70"/>
      <c r="Y28" s="76"/>
    </row>
    <row r="29" spans="1:25" ht="112.5">
      <c r="A29" s="40" t="s">
        <v>385</v>
      </c>
      <c r="B29" s="41" t="s">
        <v>1022</v>
      </c>
      <c r="C29" s="42" t="s">
        <v>1023</v>
      </c>
      <c r="D29" s="105">
        <v>1.21</v>
      </c>
      <c r="E29" s="69"/>
      <c r="F29" s="69"/>
      <c r="G29" s="105">
        <v>1.21</v>
      </c>
      <c r="H29" s="94"/>
      <c r="I29" s="281">
        <v>0.124</v>
      </c>
      <c r="J29" s="297"/>
      <c r="K29" s="297"/>
      <c r="L29" s="281">
        <v>0.124</v>
      </c>
      <c r="M29" s="69"/>
      <c r="N29" s="259">
        <v>1.0859999999999999</v>
      </c>
      <c r="O29" s="259">
        <v>89.752066115702462</v>
      </c>
      <c r="P29" s="259"/>
      <c r="Q29" s="259"/>
      <c r="R29" s="259"/>
      <c r="S29" s="259"/>
      <c r="T29" s="259">
        <v>1.0859999999999999</v>
      </c>
      <c r="U29" s="259">
        <v>89.752066115702462</v>
      </c>
      <c r="V29" s="69"/>
      <c r="W29" s="69"/>
      <c r="X29" s="70" t="s">
        <v>1095</v>
      </c>
      <c r="Y29" s="76"/>
    </row>
    <row r="30" spans="1:25" ht="93.75">
      <c r="A30" s="40" t="s">
        <v>385</v>
      </c>
      <c r="B30" s="41" t="s">
        <v>1024</v>
      </c>
      <c r="C30" s="42" t="s">
        <v>1025</v>
      </c>
      <c r="D30" s="105">
        <v>1.93</v>
      </c>
      <c r="E30" s="69"/>
      <c r="F30" s="69"/>
      <c r="G30" s="105">
        <v>1.93</v>
      </c>
      <c r="H30" s="94"/>
      <c r="I30" s="281">
        <v>0.124</v>
      </c>
      <c r="J30" s="297"/>
      <c r="K30" s="297"/>
      <c r="L30" s="281">
        <v>0.124</v>
      </c>
      <c r="M30" s="69"/>
      <c r="N30" s="259">
        <v>1.806</v>
      </c>
      <c r="O30" s="259">
        <v>93.575129533678762</v>
      </c>
      <c r="P30" s="259"/>
      <c r="Q30" s="259"/>
      <c r="R30" s="259"/>
      <c r="S30" s="259"/>
      <c r="T30" s="259">
        <v>1.806</v>
      </c>
      <c r="U30" s="259">
        <v>93.575129533678762</v>
      </c>
      <c r="V30" s="69"/>
      <c r="W30" s="69"/>
      <c r="X30" s="70" t="s">
        <v>1092</v>
      </c>
      <c r="Y30" s="76"/>
    </row>
    <row r="31" spans="1:25" ht="93.75">
      <c r="A31" s="40" t="s">
        <v>385</v>
      </c>
      <c r="B31" s="41" t="s">
        <v>1026</v>
      </c>
      <c r="C31" s="42" t="s">
        <v>1027</v>
      </c>
      <c r="D31" s="105">
        <v>0.93</v>
      </c>
      <c r="E31" s="69"/>
      <c r="F31" s="69"/>
      <c r="G31" s="105">
        <v>0.93</v>
      </c>
      <c r="H31" s="94"/>
      <c r="I31" s="281">
        <v>0.124</v>
      </c>
      <c r="J31" s="297"/>
      <c r="K31" s="297"/>
      <c r="L31" s="281">
        <v>0.124</v>
      </c>
      <c r="M31" s="69"/>
      <c r="N31" s="259">
        <v>0.80600000000000005</v>
      </c>
      <c r="O31" s="259">
        <v>86.666666666666671</v>
      </c>
      <c r="P31" s="259"/>
      <c r="Q31" s="259"/>
      <c r="R31" s="259"/>
      <c r="S31" s="259"/>
      <c r="T31" s="259">
        <v>0.80600000000000005</v>
      </c>
      <c r="U31" s="259">
        <v>86.666666666666671</v>
      </c>
      <c r="V31" s="69"/>
      <c r="W31" s="69"/>
      <c r="X31" s="70" t="s">
        <v>1092</v>
      </c>
      <c r="Y31" s="76"/>
    </row>
    <row r="32" spans="1:25" ht="37.5">
      <c r="A32" s="38" t="s">
        <v>688</v>
      </c>
      <c r="B32" s="88" t="s">
        <v>971</v>
      </c>
      <c r="C32" s="87"/>
      <c r="D32" s="263">
        <v>13.48</v>
      </c>
      <c r="E32" s="69"/>
      <c r="F32" s="69"/>
      <c r="G32" s="263">
        <v>13.48</v>
      </c>
      <c r="H32" s="94"/>
      <c r="I32" s="325">
        <f>SUM(I33:I41)</f>
        <v>4.077</v>
      </c>
      <c r="J32" s="297"/>
      <c r="K32" s="297"/>
      <c r="L32" s="325">
        <f>SUM(L33:L41)</f>
        <v>4.077</v>
      </c>
      <c r="M32" s="69"/>
      <c r="N32" s="262">
        <v>9.213000000000001</v>
      </c>
      <c r="O32" s="293">
        <v>46.08680363103376</v>
      </c>
      <c r="P32" s="259"/>
      <c r="Q32" s="259"/>
      <c r="R32" s="259"/>
      <c r="S32" s="259"/>
      <c r="T32" s="262">
        <v>9.213000000000001</v>
      </c>
      <c r="U32" s="293">
        <v>46.08680363103376</v>
      </c>
      <c r="V32" s="69"/>
      <c r="W32" s="69"/>
      <c r="X32" s="70"/>
      <c r="Y32" s="76"/>
    </row>
    <row r="33" spans="1:25" ht="100.5" customHeight="1">
      <c r="A33" s="98" t="s">
        <v>688</v>
      </c>
      <c r="B33" s="41" t="s">
        <v>998</v>
      </c>
      <c r="C33" s="102" t="s">
        <v>999</v>
      </c>
      <c r="D33" s="106">
        <v>2.91</v>
      </c>
      <c r="E33" s="86"/>
      <c r="F33" s="86"/>
      <c r="G33" s="106">
        <v>2.91</v>
      </c>
      <c r="H33" s="94"/>
      <c r="I33" s="281">
        <v>3.0179999999999998</v>
      </c>
      <c r="J33" s="297"/>
      <c r="K33" s="297"/>
      <c r="L33" s="281">
        <v>3.0179999999999998</v>
      </c>
      <c r="M33" s="86"/>
      <c r="N33" s="259">
        <v>-0.10799999999999965</v>
      </c>
      <c r="O33" s="259">
        <v>3.7113402061855547</v>
      </c>
      <c r="P33" s="259"/>
      <c r="Q33" s="259"/>
      <c r="R33" s="259"/>
      <c r="S33" s="259"/>
      <c r="T33" s="259">
        <v>-0.10799999999999965</v>
      </c>
      <c r="U33" s="259">
        <v>3.7113402061855547</v>
      </c>
      <c r="V33" s="86"/>
      <c r="W33" s="86"/>
      <c r="X33" s="70" t="s">
        <v>1091</v>
      </c>
      <c r="Y33" s="76"/>
    </row>
    <row r="34" spans="1:25" ht="75">
      <c r="A34" s="99" t="s">
        <v>688</v>
      </c>
      <c r="B34" s="43" t="s">
        <v>1000</v>
      </c>
      <c r="C34" s="42" t="s">
        <v>1001</v>
      </c>
      <c r="D34" s="106">
        <v>6.99</v>
      </c>
      <c r="E34" s="94"/>
      <c r="F34" s="94"/>
      <c r="G34" s="106">
        <v>6.99</v>
      </c>
      <c r="H34" s="94"/>
      <c r="I34" s="281">
        <v>0</v>
      </c>
      <c r="J34" s="297"/>
      <c r="K34" s="297"/>
      <c r="L34" s="281">
        <v>0</v>
      </c>
      <c r="M34" s="94"/>
      <c r="N34" s="259">
        <v>6.99</v>
      </c>
      <c r="O34" s="259">
        <v>100</v>
      </c>
      <c r="P34" s="259"/>
      <c r="Q34" s="259"/>
      <c r="R34" s="259"/>
      <c r="S34" s="259"/>
      <c r="T34" s="259">
        <v>6.99</v>
      </c>
      <c r="U34" s="259">
        <v>100</v>
      </c>
      <c r="V34" s="94"/>
      <c r="W34" s="94"/>
      <c r="X34" s="70" t="s">
        <v>1077</v>
      </c>
    </row>
    <row r="35" spans="1:25" ht="37.5">
      <c r="A35" s="98" t="s">
        <v>688</v>
      </c>
      <c r="B35" s="43" t="s">
        <v>1002</v>
      </c>
      <c r="C35" s="42" t="s">
        <v>1003</v>
      </c>
      <c r="D35" s="106">
        <v>1.77</v>
      </c>
      <c r="E35" s="94"/>
      <c r="F35" s="94"/>
      <c r="G35" s="106">
        <v>1.77</v>
      </c>
      <c r="H35" s="94"/>
      <c r="I35" s="281">
        <v>0</v>
      </c>
      <c r="J35" s="297"/>
      <c r="K35" s="297"/>
      <c r="L35" s="281">
        <v>0</v>
      </c>
      <c r="M35" s="94"/>
      <c r="N35" s="259">
        <v>1.77</v>
      </c>
      <c r="O35" s="259">
        <v>100</v>
      </c>
      <c r="P35" s="259"/>
      <c r="Q35" s="259"/>
      <c r="R35" s="259"/>
      <c r="S35" s="259"/>
      <c r="T35" s="259">
        <v>1.77</v>
      </c>
      <c r="U35" s="259">
        <v>100</v>
      </c>
      <c r="V35" s="94"/>
      <c r="W35" s="94"/>
      <c r="X35" s="70" t="s">
        <v>1090</v>
      </c>
    </row>
    <row r="36" spans="1:25">
      <c r="A36" s="98" t="s">
        <v>688</v>
      </c>
      <c r="B36" s="43" t="s">
        <v>1004</v>
      </c>
      <c r="C36" s="42" t="s">
        <v>1005</v>
      </c>
      <c r="D36" s="106">
        <v>0.2</v>
      </c>
      <c r="E36" s="94"/>
      <c r="F36" s="94"/>
      <c r="G36" s="106">
        <v>0.2</v>
      </c>
      <c r="H36" s="94"/>
      <c r="I36" s="281">
        <v>0</v>
      </c>
      <c r="J36" s="297"/>
      <c r="K36" s="297"/>
      <c r="L36" s="281">
        <v>0</v>
      </c>
      <c r="M36" s="94"/>
      <c r="N36" s="259">
        <v>0</v>
      </c>
      <c r="O36" s="259">
        <v>0</v>
      </c>
      <c r="P36" s="259"/>
      <c r="Q36" s="259"/>
      <c r="R36" s="259"/>
      <c r="S36" s="259"/>
      <c r="T36" s="259">
        <v>0</v>
      </c>
      <c r="U36" s="259">
        <v>0</v>
      </c>
      <c r="V36" s="94"/>
      <c r="W36" s="94"/>
      <c r="X36" s="70"/>
    </row>
    <row r="37" spans="1:25" ht="75">
      <c r="A37" s="98" t="s">
        <v>688</v>
      </c>
      <c r="B37" s="43" t="s">
        <v>1006</v>
      </c>
      <c r="C37" s="42" t="s">
        <v>1007</v>
      </c>
      <c r="D37" s="106">
        <v>0.35</v>
      </c>
      <c r="E37" s="94"/>
      <c r="F37" s="94"/>
      <c r="G37" s="106">
        <v>0.35</v>
      </c>
      <c r="H37" s="94"/>
      <c r="I37" s="281">
        <v>0</v>
      </c>
      <c r="J37" s="297"/>
      <c r="K37" s="297"/>
      <c r="L37" s="281">
        <v>0</v>
      </c>
      <c r="M37" s="94"/>
      <c r="N37" s="259">
        <v>0.35</v>
      </c>
      <c r="O37" s="80">
        <v>100</v>
      </c>
      <c r="P37" s="259"/>
      <c r="Q37" s="259"/>
      <c r="R37" s="259"/>
      <c r="S37" s="259"/>
      <c r="T37" s="259">
        <v>0.35</v>
      </c>
      <c r="U37" s="80">
        <v>100</v>
      </c>
      <c r="V37" s="94"/>
      <c r="W37" s="94"/>
      <c r="X37" s="67" t="s">
        <v>1077</v>
      </c>
    </row>
    <row r="38" spans="1:25" ht="37.5">
      <c r="A38" s="98" t="s">
        <v>688</v>
      </c>
      <c r="B38" s="43" t="s">
        <v>1008</v>
      </c>
      <c r="C38" s="42" t="s">
        <v>1009</v>
      </c>
      <c r="D38" s="106">
        <v>0.6</v>
      </c>
      <c r="E38" s="94"/>
      <c r="F38" s="94"/>
      <c r="G38" s="106">
        <v>0.6</v>
      </c>
      <c r="H38" s="94"/>
      <c r="I38" s="281">
        <v>0.58899999999999997</v>
      </c>
      <c r="J38" s="297"/>
      <c r="K38" s="297"/>
      <c r="L38" s="281">
        <v>0.58899999999999997</v>
      </c>
      <c r="M38" s="94"/>
      <c r="N38" s="259">
        <v>1.100000000000001E-2</v>
      </c>
      <c r="O38" s="80">
        <v>-1.833333333333335</v>
      </c>
      <c r="P38" s="259"/>
      <c r="Q38" s="259"/>
      <c r="R38" s="259"/>
      <c r="S38" s="259"/>
      <c r="T38" s="259">
        <v>1.100000000000001E-2</v>
      </c>
      <c r="U38" s="80">
        <v>-1.833333333333335</v>
      </c>
      <c r="V38" s="94"/>
      <c r="W38" s="94"/>
      <c r="X38" s="67" t="s">
        <v>1090</v>
      </c>
    </row>
    <row r="39" spans="1:25" ht="56.25">
      <c r="A39" s="98" t="s">
        <v>688</v>
      </c>
      <c r="B39" s="43" t="s">
        <v>1010</v>
      </c>
      <c r="C39" s="42" t="s">
        <v>1011</v>
      </c>
      <c r="D39" s="106">
        <v>0.12</v>
      </c>
      <c r="E39" s="94"/>
      <c r="F39" s="94"/>
      <c r="G39" s="106">
        <v>0.12</v>
      </c>
      <c r="H39" s="94"/>
      <c r="I39" s="281">
        <v>0.12</v>
      </c>
      <c r="J39" s="297"/>
      <c r="K39" s="297"/>
      <c r="L39" s="281">
        <v>0.12</v>
      </c>
      <c r="M39" s="94"/>
      <c r="N39" s="259">
        <v>0</v>
      </c>
      <c r="O39" s="80">
        <v>0</v>
      </c>
      <c r="P39" s="259"/>
      <c r="Q39" s="259"/>
      <c r="R39" s="259"/>
      <c r="S39" s="259"/>
      <c r="T39" s="259">
        <v>0</v>
      </c>
      <c r="U39" s="80">
        <v>0</v>
      </c>
      <c r="V39" s="94"/>
      <c r="W39" s="94"/>
      <c r="X39" s="67" t="s">
        <v>1090</v>
      </c>
    </row>
    <row r="40" spans="1:25" ht="75">
      <c r="A40" s="98" t="s">
        <v>688</v>
      </c>
      <c r="B40" s="100" t="s">
        <v>1012</v>
      </c>
      <c r="C40" s="100" t="s">
        <v>1013</v>
      </c>
      <c r="D40" s="107">
        <v>0.31</v>
      </c>
      <c r="E40" s="94"/>
      <c r="F40" s="94"/>
      <c r="G40" s="107">
        <v>0.31</v>
      </c>
      <c r="H40" s="94"/>
      <c r="I40" s="281">
        <v>0.35</v>
      </c>
      <c r="J40" s="297"/>
      <c r="K40" s="297"/>
      <c r="L40" s="281">
        <v>0.35</v>
      </c>
      <c r="M40" s="94"/>
      <c r="N40" s="307">
        <v>-3.999999999999998E-2</v>
      </c>
      <c r="O40" s="80">
        <v>12.903225806451607</v>
      </c>
      <c r="P40" s="259"/>
      <c r="Q40" s="259"/>
      <c r="R40" s="259"/>
      <c r="S40" s="259"/>
      <c r="T40" s="307">
        <v>-3.999999999999998E-2</v>
      </c>
      <c r="U40" s="80">
        <v>12.903225806451607</v>
      </c>
      <c r="V40" s="94"/>
      <c r="W40" s="94"/>
      <c r="X40" s="67" t="s">
        <v>1077</v>
      </c>
    </row>
    <row r="41" spans="1:25" ht="75">
      <c r="A41" s="98" t="s">
        <v>688</v>
      </c>
      <c r="B41" s="100" t="s">
        <v>1014</v>
      </c>
      <c r="C41" s="101" t="s">
        <v>1015</v>
      </c>
      <c r="D41" s="108">
        <v>0.24</v>
      </c>
      <c r="E41" s="94"/>
      <c r="F41" s="94"/>
      <c r="G41" s="108">
        <v>0.24</v>
      </c>
      <c r="H41" s="94"/>
      <c r="I41" s="281">
        <v>0</v>
      </c>
      <c r="J41" s="297"/>
      <c r="K41" s="297"/>
      <c r="L41" s="281">
        <v>0</v>
      </c>
      <c r="M41" s="94"/>
      <c r="N41" s="307">
        <v>0.24</v>
      </c>
      <c r="O41" s="80">
        <v>100</v>
      </c>
      <c r="P41" s="259"/>
      <c r="Q41" s="259"/>
      <c r="R41" s="259"/>
      <c r="S41" s="259"/>
      <c r="T41" s="307">
        <v>0.24</v>
      </c>
      <c r="U41" s="80">
        <v>100</v>
      </c>
      <c r="V41" s="94"/>
      <c r="W41" s="94"/>
      <c r="X41" s="67" t="s">
        <v>1077</v>
      </c>
    </row>
    <row r="42" spans="1:25">
      <c r="I42" s="264"/>
      <c r="L42" s="264"/>
    </row>
  </sheetData>
  <mergeCells count="29">
    <mergeCell ref="A8:X8"/>
    <mergeCell ref="A7:X7"/>
    <mergeCell ref="A6:X6"/>
    <mergeCell ref="A5:X5"/>
    <mergeCell ref="N15:W16"/>
    <mergeCell ref="X15:X19"/>
    <mergeCell ref="D16:M16"/>
    <mergeCell ref="D17:H17"/>
    <mergeCell ref="I17:M17"/>
    <mergeCell ref="N17:O18"/>
    <mergeCell ref="P17:Q18"/>
    <mergeCell ref="R17:S18"/>
    <mergeCell ref="T17:U18"/>
    <mergeCell ref="V17:W18"/>
    <mergeCell ref="D18:D19"/>
    <mergeCell ref="E18:E19"/>
    <mergeCell ref="F18:F19"/>
    <mergeCell ref="I13:T13"/>
    <mergeCell ref="L18:L19"/>
    <mergeCell ref="M18:M19"/>
    <mergeCell ref="A15:A19"/>
    <mergeCell ref="B15:B19"/>
    <mergeCell ref="C15:C19"/>
    <mergeCell ref="D15:M15"/>
    <mergeCell ref="G18:G19"/>
    <mergeCell ref="H18:H19"/>
    <mergeCell ref="I18:I19"/>
    <mergeCell ref="J18:J19"/>
    <mergeCell ref="K18:K19"/>
  </mergeCells>
  <pageMargins left="0.7" right="0.7" top="0.75" bottom="0.75" header="0.3" footer="0.3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91"/>
  <sheetViews>
    <sheetView topLeftCell="B15" zoomScale="60" zoomScaleNormal="60" workbookViewId="0">
      <selection activeCell="O36" sqref="O36"/>
    </sheetView>
  </sheetViews>
  <sheetFormatPr defaultColWidth="14" defaultRowHeight="18.75"/>
  <cols>
    <col min="1" max="1" width="14" style="74"/>
    <col min="2" max="2" width="45.85546875" style="74" customWidth="1"/>
    <col min="3" max="3" width="30.5703125" style="74" customWidth="1"/>
    <col min="4" max="4" width="22.28515625" style="74" bestFit="1" customWidth="1"/>
    <col min="5" max="5" width="23.28515625" style="74" bestFit="1" customWidth="1"/>
    <col min="6" max="20" width="14" style="74"/>
    <col min="21" max="21" width="17.7109375" style="74" bestFit="1" customWidth="1"/>
    <col min="22" max="22" width="56.5703125" style="74" customWidth="1"/>
    <col min="23" max="23" width="1.7109375" style="74" customWidth="1"/>
    <col min="24" max="24" width="29" style="74" customWidth="1"/>
    <col min="25" max="16384" width="14" style="74"/>
  </cols>
  <sheetData>
    <row r="1" spans="1:22">
      <c r="V1" s="75" t="s">
        <v>867</v>
      </c>
    </row>
    <row r="2" spans="1:22">
      <c r="V2" s="75" t="s">
        <v>0</v>
      </c>
    </row>
    <row r="3" spans="1:22">
      <c r="V3" s="75" t="s">
        <v>25</v>
      </c>
    </row>
    <row r="5" spans="1:22">
      <c r="A5" s="350" t="s">
        <v>868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</row>
    <row r="6" spans="1:22">
      <c r="A6" s="350" t="s">
        <v>869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</row>
    <row r="7" spans="1:22">
      <c r="A7" s="350" t="s">
        <v>1096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</row>
    <row r="8" spans="1:2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</row>
    <row r="9" spans="1:22">
      <c r="A9" s="265"/>
      <c r="B9" s="265"/>
      <c r="C9" s="265"/>
      <c r="D9" s="265"/>
      <c r="E9" s="96"/>
      <c r="F9" s="96"/>
      <c r="G9" s="96"/>
      <c r="H9" s="96"/>
      <c r="I9" s="96"/>
      <c r="J9" s="96"/>
      <c r="K9" s="97" t="s">
        <v>996</v>
      </c>
      <c r="L9" s="96"/>
      <c r="M9" s="96"/>
      <c r="N9" s="96"/>
      <c r="O9" s="96"/>
      <c r="P9" s="96"/>
      <c r="Q9" s="96"/>
      <c r="R9" s="96"/>
      <c r="S9" s="265"/>
      <c r="T9" s="265"/>
      <c r="U9" s="265"/>
      <c r="V9" s="265"/>
    </row>
    <row r="10" spans="1:22">
      <c r="A10" s="265"/>
      <c r="B10" s="265"/>
      <c r="C10" s="265"/>
      <c r="D10" s="265"/>
      <c r="E10" s="96"/>
      <c r="F10" s="96"/>
      <c r="G10" s="96"/>
      <c r="H10" s="96"/>
      <c r="I10" s="96"/>
      <c r="J10" s="96"/>
      <c r="K10" s="97" t="s">
        <v>986</v>
      </c>
      <c r="L10" s="96"/>
      <c r="M10" s="96"/>
      <c r="N10" s="96"/>
      <c r="O10" s="96"/>
      <c r="P10" s="96"/>
      <c r="Q10" s="96"/>
      <c r="R10" s="96"/>
      <c r="S10" s="265"/>
      <c r="T10" s="265"/>
      <c r="U10" s="265"/>
      <c r="V10" s="265"/>
    </row>
    <row r="11" spans="1:22">
      <c r="A11" s="265"/>
      <c r="B11" s="265"/>
      <c r="C11" s="265"/>
      <c r="D11" s="265"/>
      <c r="E11" s="96"/>
      <c r="F11" s="96"/>
      <c r="G11" s="96"/>
      <c r="H11" s="96"/>
      <c r="I11" s="96"/>
      <c r="J11" s="96"/>
      <c r="K11" s="97" t="s">
        <v>997</v>
      </c>
      <c r="L11" s="96"/>
      <c r="M11" s="96"/>
      <c r="N11" s="96"/>
      <c r="O11" s="96"/>
      <c r="P11" s="96"/>
      <c r="Q11" s="96"/>
      <c r="R11" s="96"/>
      <c r="S11" s="265"/>
      <c r="T11" s="265"/>
      <c r="U11" s="265"/>
      <c r="V11" s="265"/>
    </row>
    <row r="12" spans="1:22">
      <c r="I12" s="288" t="s">
        <v>30</v>
      </c>
      <c r="K12" s="288"/>
      <c r="L12" s="288"/>
      <c r="M12" s="288"/>
      <c r="N12" s="288"/>
      <c r="O12" s="288"/>
      <c r="P12" s="288"/>
      <c r="Q12" s="288"/>
      <c r="R12" s="288"/>
      <c r="S12" s="288"/>
      <c r="T12" s="288"/>
    </row>
    <row r="14" spans="1:22" ht="268.5" customHeight="1">
      <c r="A14" s="348" t="s">
        <v>2</v>
      </c>
      <c r="B14" s="348" t="s">
        <v>3</v>
      </c>
      <c r="C14" s="348" t="s">
        <v>4</v>
      </c>
      <c r="D14" s="348" t="s">
        <v>31</v>
      </c>
      <c r="E14" s="348" t="s">
        <v>982</v>
      </c>
      <c r="F14" s="348" t="s">
        <v>983</v>
      </c>
      <c r="G14" s="348"/>
      <c r="H14" s="348" t="s">
        <v>984</v>
      </c>
      <c r="I14" s="348"/>
      <c r="J14" s="348"/>
      <c r="K14" s="348"/>
      <c r="L14" s="348"/>
      <c r="M14" s="348"/>
      <c r="N14" s="348"/>
      <c r="O14" s="348"/>
      <c r="P14" s="348"/>
      <c r="Q14" s="348"/>
      <c r="R14" s="348" t="s">
        <v>440</v>
      </c>
      <c r="S14" s="348"/>
      <c r="T14" s="348" t="s">
        <v>441</v>
      </c>
      <c r="U14" s="348"/>
      <c r="V14" s="348" t="s">
        <v>12</v>
      </c>
    </row>
    <row r="15" spans="1:22" ht="29.25" customHeight="1">
      <c r="A15" s="348"/>
      <c r="B15" s="348"/>
      <c r="C15" s="348"/>
      <c r="D15" s="348"/>
      <c r="E15" s="348"/>
      <c r="F15" s="348" t="s">
        <v>39</v>
      </c>
      <c r="G15" s="348" t="s">
        <v>40</v>
      </c>
      <c r="H15" s="348" t="s">
        <v>442</v>
      </c>
      <c r="I15" s="348"/>
      <c r="J15" s="348" t="s">
        <v>443</v>
      </c>
      <c r="K15" s="348"/>
      <c r="L15" s="348" t="s">
        <v>444</v>
      </c>
      <c r="M15" s="348"/>
      <c r="N15" s="348" t="s">
        <v>445</v>
      </c>
      <c r="O15" s="348"/>
      <c r="P15" s="348" t="s">
        <v>446</v>
      </c>
      <c r="Q15" s="348"/>
      <c r="R15" s="348" t="s">
        <v>39</v>
      </c>
      <c r="S15" s="348" t="s">
        <v>40</v>
      </c>
      <c r="T15" s="348"/>
      <c r="U15" s="348"/>
      <c r="V15" s="348"/>
    </row>
    <row r="16" spans="1:22" ht="66" customHeight="1">
      <c r="A16" s="348"/>
      <c r="B16" s="348"/>
      <c r="C16" s="348"/>
      <c r="D16" s="348"/>
      <c r="E16" s="348"/>
      <c r="F16" s="348"/>
      <c r="G16" s="348"/>
      <c r="H16" s="69" t="s">
        <v>13</v>
      </c>
      <c r="I16" s="69" t="s">
        <v>14</v>
      </c>
      <c r="J16" s="69" t="s">
        <v>13</v>
      </c>
      <c r="K16" s="69" t="s">
        <v>14</v>
      </c>
      <c r="L16" s="69" t="s">
        <v>13</v>
      </c>
      <c r="M16" s="69" t="s">
        <v>14</v>
      </c>
      <c r="N16" s="69" t="s">
        <v>13</v>
      </c>
      <c r="O16" s="69" t="s">
        <v>14</v>
      </c>
      <c r="P16" s="69" t="s">
        <v>13</v>
      </c>
      <c r="Q16" s="69" t="s">
        <v>14</v>
      </c>
      <c r="R16" s="348"/>
      <c r="S16" s="348"/>
      <c r="T16" s="69" t="s">
        <v>38</v>
      </c>
      <c r="U16" s="69" t="s">
        <v>22</v>
      </c>
      <c r="V16" s="348"/>
    </row>
    <row r="17" spans="1:22">
      <c r="A17" s="69">
        <v>1</v>
      </c>
      <c r="B17" s="69">
        <v>2</v>
      </c>
      <c r="C17" s="69">
        <v>3</v>
      </c>
      <c r="D17" s="69">
        <v>4</v>
      </c>
      <c r="E17" s="69">
        <v>5</v>
      </c>
      <c r="F17" s="69">
        <v>6</v>
      </c>
      <c r="G17" s="69">
        <v>7</v>
      </c>
      <c r="H17" s="69">
        <v>8</v>
      </c>
      <c r="I17" s="69">
        <v>9</v>
      </c>
      <c r="J17" s="69">
        <v>10</v>
      </c>
      <c r="K17" s="69">
        <v>11</v>
      </c>
      <c r="L17" s="69">
        <v>12</v>
      </c>
      <c r="M17" s="69">
        <v>13</v>
      </c>
      <c r="N17" s="69">
        <v>14</v>
      </c>
      <c r="O17" s="69">
        <v>15</v>
      </c>
      <c r="P17" s="69">
        <v>16</v>
      </c>
      <c r="Q17" s="69">
        <v>17</v>
      </c>
      <c r="R17" s="69">
        <v>18</v>
      </c>
      <c r="S17" s="69">
        <v>19</v>
      </c>
      <c r="T17" s="69">
        <v>20</v>
      </c>
      <c r="U17" s="69">
        <v>21</v>
      </c>
      <c r="V17" s="69">
        <v>22</v>
      </c>
    </row>
    <row r="18" spans="1:22" ht="38.25" customHeight="1">
      <c r="A18" s="49"/>
      <c r="B18" s="55" t="s">
        <v>23</v>
      </c>
      <c r="C18" s="50"/>
      <c r="D18" s="258">
        <f>D19</f>
        <v>31.45</v>
      </c>
      <c r="E18" s="258">
        <v>0</v>
      </c>
      <c r="F18" s="258">
        <v>0</v>
      </c>
      <c r="G18" s="258">
        <v>0</v>
      </c>
      <c r="H18" s="258">
        <f>H19</f>
        <v>31.45</v>
      </c>
      <c r="I18" s="258">
        <v>0</v>
      </c>
      <c r="J18" s="258">
        <f>J19</f>
        <v>1.34</v>
      </c>
      <c r="K18" s="258">
        <v>0</v>
      </c>
      <c r="L18" s="258">
        <f>L19</f>
        <v>10.72</v>
      </c>
      <c r="M18" s="258">
        <f>M19</f>
        <v>4.3633333333333333</v>
      </c>
      <c r="N18" s="258">
        <f>N19</f>
        <v>8.73</v>
      </c>
      <c r="O18" s="258">
        <v>0</v>
      </c>
      <c r="P18" s="258">
        <f>P19</f>
        <v>10.65</v>
      </c>
      <c r="Q18" s="258">
        <v>0</v>
      </c>
      <c r="R18" s="258" t="s">
        <v>1028</v>
      </c>
      <c r="S18" s="258">
        <v>27.01166666666667</v>
      </c>
      <c r="T18" s="258">
        <v>10.759166666666669</v>
      </c>
      <c r="U18" s="315">
        <v>45.542890341854203</v>
      </c>
      <c r="V18" s="296"/>
    </row>
    <row r="19" spans="1:22">
      <c r="A19" s="38" t="s">
        <v>966</v>
      </c>
      <c r="B19" s="39" t="s">
        <v>967</v>
      </c>
      <c r="C19" s="38"/>
      <c r="D19" s="258">
        <f>D20+D29</f>
        <v>31.45</v>
      </c>
      <c r="E19" s="258">
        <v>0</v>
      </c>
      <c r="F19" s="258">
        <v>0</v>
      </c>
      <c r="G19" s="258">
        <v>0</v>
      </c>
      <c r="H19" s="258">
        <f>H20+H29</f>
        <v>31.45</v>
      </c>
      <c r="I19" s="258">
        <v>0</v>
      </c>
      <c r="J19" s="258">
        <f>J20+J29</f>
        <v>1.34</v>
      </c>
      <c r="K19" s="258">
        <v>0</v>
      </c>
      <c r="L19" s="258">
        <v>10.72</v>
      </c>
      <c r="M19" s="258">
        <f>M22+M29</f>
        <v>4.3633333333333333</v>
      </c>
      <c r="N19" s="258">
        <v>8.73</v>
      </c>
      <c r="O19" s="258">
        <v>0</v>
      </c>
      <c r="P19" s="258">
        <f>P20+P29</f>
        <v>10.65</v>
      </c>
      <c r="Q19" s="258">
        <v>0</v>
      </c>
      <c r="R19" s="258" t="s">
        <v>1028</v>
      </c>
      <c r="S19" s="258">
        <v>27.01166666666667</v>
      </c>
      <c r="T19" s="258">
        <v>10.759166666666669</v>
      </c>
      <c r="U19" s="315">
        <v>45.542890341854203</v>
      </c>
      <c r="V19" s="295"/>
    </row>
    <row r="20" spans="1:22" ht="56.25">
      <c r="A20" s="38" t="s">
        <v>681</v>
      </c>
      <c r="B20" s="39" t="s">
        <v>968</v>
      </c>
      <c r="C20" s="38"/>
      <c r="D20" s="258">
        <f>D21</f>
        <v>20.21</v>
      </c>
      <c r="E20" s="258">
        <v>0</v>
      </c>
      <c r="F20" s="258">
        <v>0</v>
      </c>
      <c r="G20" s="258">
        <v>0</v>
      </c>
      <c r="H20" s="258">
        <f>H21</f>
        <v>20.21</v>
      </c>
      <c r="I20" s="258">
        <v>0</v>
      </c>
      <c r="J20" s="258">
        <f>J21</f>
        <v>0</v>
      </c>
      <c r="K20" s="258">
        <v>0</v>
      </c>
      <c r="L20" s="258">
        <f t="shared" ref="L20:N21" si="0">L21</f>
        <v>3.43</v>
      </c>
      <c r="M20" s="258">
        <f t="shared" si="0"/>
        <v>0.96583333333333332</v>
      </c>
      <c r="N20" s="258">
        <f t="shared" si="0"/>
        <v>6.1400000000000006</v>
      </c>
      <c r="O20" s="258">
        <v>0</v>
      </c>
      <c r="P20" s="258">
        <f>P21</f>
        <v>10.65</v>
      </c>
      <c r="Q20" s="258">
        <v>0</v>
      </c>
      <c r="R20" s="258" t="s">
        <v>1028</v>
      </c>
      <c r="S20" s="258">
        <v>19.1675</v>
      </c>
      <c r="T20" s="68">
        <v>3.0816666666666666</v>
      </c>
      <c r="U20" s="315">
        <v>44.998977052674654</v>
      </c>
      <c r="V20" s="295"/>
    </row>
    <row r="21" spans="1:22" ht="93.75">
      <c r="A21" s="38" t="s">
        <v>845</v>
      </c>
      <c r="B21" s="39" t="s">
        <v>969</v>
      </c>
      <c r="C21" s="38"/>
      <c r="D21" s="258">
        <f>D22</f>
        <v>20.21</v>
      </c>
      <c r="E21" s="258">
        <v>0</v>
      </c>
      <c r="F21" s="258">
        <v>0</v>
      </c>
      <c r="G21" s="258">
        <v>0</v>
      </c>
      <c r="H21" s="258">
        <f>H22</f>
        <v>20.21</v>
      </c>
      <c r="I21" s="258">
        <v>0</v>
      </c>
      <c r="J21" s="258">
        <f>J22</f>
        <v>0</v>
      </c>
      <c r="K21" s="258">
        <v>0</v>
      </c>
      <c r="L21" s="258">
        <f t="shared" si="0"/>
        <v>3.43</v>
      </c>
      <c r="M21" s="258">
        <f t="shared" si="0"/>
        <v>0.96583333333333332</v>
      </c>
      <c r="N21" s="258">
        <f t="shared" si="0"/>
        <v>6.1400000000000006</v>
      </c>
      <c r="O21" s="258">
        <v>0</v>
      </c>
      <c r="P21" s="258">
        <f>P22</f>
        <v>10.65</v>
      </c>
      <c r="Q21" s="258">
        <v>0</v>
      </c>
      <c r="R21" s="258" t="s">
        <v>1028</v>
      </c>
      <c r="S21" s="258">
        <v>19.1675</v>
      </c>
      <c r="T21" s="68">
        <v>3.0816666666666666</v>
      </c>
      <c r="U21" s="315">
        <v>44.998977052674654</v>
      </c>
      <c r="V21" s="295"/>
    </row>
    <row r="22" spans="1:22" ht="56.25">
      <c r="A22" s="38" t="s">
        <v>385</v>
      </c>
      <c r="B22" s="39" t="s">
        <v>970</v>
      </c>
      <c r="C22" s="38"/>
      <c r="D22" s="270">
        <f>SUM(D23:D28)</f>
        <v>20.21</v>
      </c>
      <c r="E22" s="258">
        <v>0</v>
      </c>
      <c r="F22" s="258">
        <v>0</v>
      </c>
      <c r="G22" s="258">
        <v>0</v>
      </c>
      <c r="H22" s="270">
        <f>SUM(H23:H28)</f>
        <v>20.21</v>
      </c>
      <c r="I22" s="258">
        <v>0</v>
      </c>
      <c r="J22" s="270">
        <f>SUM(J23:J28)</f>
        <v>0</v>
      </c>
      <c r="K22" s="258">
        <v>0</v>
      </c>
      <c r="L22" s="270">
        <v>3.43</v>
      </c>
      <c r="M22" s="305">
        <f>M23+M24+M25+M26+M27+M28</f>
        <v>0.96583333333333332</v>
      </c>
      <c r="N22" s="270">
        <f>SUM(N23:N28)</f>
        <v>6.1400000000000006</v>
      </c>
      <c r="O22" s="258">
        <v>0</v>
      </c>
      <c r="P22" s="270">
        <f>SUM(P23:P28)</f>
        <v>10.65</v>
      </c>
      <c r="Q22" s="258">
        <v>0</v>
      </c>
      <c r="R22" s="258" t="s">
        <v>1028</v>
      </c>
      <c r="S22" s="271">
        <v>19.1675</v>
      </c>
      <c r="T22" s="271">
        <v>3.0816666666666666</v>
      </c>
      <c r="U22" s="271">
        <v>44.998977052674654</v>
      </c>
      <c r="V22" s="295"/>
    </row>
    <row r="23" spans="1:22" ht="37.5">
      <c r="A23" s="40" t="s">
        <v>385</v>
      </c>
      <c r="B23" s="41" t="s">
        <v>1016</v>
      </c>
      <c r="C23" s="42" t="s">
        <v>1017</v>
      </c>
      <c r="D23" s="259">
        <v>10.65</v>
      </c>
      <c r="E23" s="259">
        <v>0</v>
      </c>
      <c r="F23" s="259">
        <v>0</v>
      </c>
      <c r="G23" s="259">
        <v>0</v>
      </c>
      <c r="H23" s="259">
        <v>10.65</v>
      </c>
      <c r="I23" s="259">
        <v>0</v>
      </c>
      <c r="J23" s="259">
        <v>0</v>
      </c>
      <c r="K23" s="259">
        <v>0</v>
      </c>
      <c r="L23" s="259">
        <v>0</v>
      </c>
      <c r="M23" s="300">
        <v>0</v>
      </c>
      <c r="N23" s="259">
        <v>0</v>
      </c>
      <c r="O23" s="259">
        <v>0</v>
      </c>
      <c r="P23" s="259">
        <v>10.65</v>
      </c>
      <c r="Q23" s="259">
        <v>0</v>
      </c>
      <c r="R23" s="287" t="s">
        <v>1028</v>
      </c>
      <c r="S23" s="259">
        <v>10.65</v>
      </c>
      <c r="T23" s="259">
        <v>0</v>
      </c>
      <c r="U23" s="259">
        <v>0</v>
      </c>
      <c r="V23" s="70"/>
    </row>
    <row r="24" spans="1:22">
      <c r="A24" s="40" t="s">
        <v>385</v>
      </c>
      <c r="B24" s="41" t="s">
        <v>1018</v>
      </c>
      <c r="C24" s="42" t="s">
        <v>1019</v>
      </c>
      <c r="D24" s="259">
        <v>5.24</v>
      </c>
      <c r="E24" s="259">
        <v>0</v>
      </c>
      <c r="F24" s="259">
        <v>0</v>
      </c>
      <c r="G24" s="259">
        <v>0</v>
      </c>
      <c r="H24" s="259">
        <v>5.24</v>
      </c>
      <c r="I24" s="259">
        <v>0</v>
      </c>
      <c r="J24" s="259">
        <v>0</v>
      </c>
      <c r="K24" s="259">
        <v>0</v>
      </c>
      <c r="L24" s="259">
        <v>0</v>
      </c>
      <c r="M24" s="300">
        <v>0.65583333333333338</v>
      </c>
      <c r="N24" s="259">
        <v>5.24</v>
      </c>
      <c r="O24" s="259">
        <v>0</v>
      </c>
      <c r="P24" s="259">
        <v>0</v>
      </c>
      <c r="Q24" s="259">
        <v>0</v>
      </c>
      <c r="R24" s="287" t="s">
        <v>1028</v>
      </c>
      <c r="S24" s="259">
        <v>4.5358333333333336</v>
      </c>
      <c r="T24" s="259">
        <v>0</v>
      </c>
      <c r="U24" s="259">
        <v>0</v>
      </c>
      <c r="V24" s="70" t="s">
        <v>1093</v>
      </c>
    </row>
    <row r="25" spans="1:22" ht="37.5">
      <c r="A25" s="40" t="s">
        <v>385</v>
      </c>
      <c r="B25" s="41" t="s">
        <v>1020</v>
      </c>
      <c r="C25" s="42" t="s">
        <v>1021</v>
      </c>
      <c r="D25" s="259">
        <v>0.9</v>
      </c>
      <c r="E25" s="259">
        <v>0</v>
      </c>
      <c r="F25" s="259">
        <v>0</v>
      </c>
      <c r="G25" s="259">
        <v>0</v>
      </c>
      <c r="H25" s="259">
        <v>0.9</v>
      </c>
      <c r="I25" s="259">
        <v>0</v>
      </c>
      <c r="J25" s="259">
        <v>0</v>
      </c>
      <c r="K25" s="259">
        <v>0</v>
      </c>
      <c r="L25" s="259">
        <v>0</v>
      </c>
      <c r="M25" s="300">
        <v>0</v>
      </c>
      <c r="N25" s="259">
        <v>0.9</v>
      </c>
      <c r="O25" s="259">
        <v>0</v>
      </c>
      <c r="P25" s="259">
        <v>0</v>
      </c>
      <c r="Q25" s="259">
        <v>0</v>
      </c>
      <c r="R25" s="287" t="s">
        <v>1028</v>
      </c>
      <c r="S25" s="259">
        <v>0.90000000000000013</v>
      </c>
      <c r="T25" s="259">
        <v>0</v>
      </c>
      <c r="U25" s="259">
        <v>0</v>
      </c>
      <c r="V25" s="70"/>
    </row>
    <row r="26" spans="1:22" s="78" customFormat="1" ht="75">
      <c r="A26" s="40" t="s">
        <v>385</v>
      </c>
      <c r="B26" s="41" t="s">
        <v>1022</v>
      </c>
      <c r="C26" s="42" t="s">
        <v>1023</v>
      </c>
      <c r="D26" s="259">
        <v>1.01</v>
      </c>
      <c r="E26" s="259">
        <v>0</v>
      </c>
      <c r="F26" s="259">
        <v>0</v>
      </c>
      <c r="G26" s="259">
        <v>0</v>
      </c>
      <c r="H26" s="259">
        <v>1.01</v>
      </c>
      <c r="I26" s="259">
        <v>0</v>
      </c>
      <c r="J26" s="259">
        <v>0</v>
      </c>
      <c r="K26" s="259">
        <v>0</v>
      </c>
      <c r="L26" s="259">
        <v>1.01</v>
      </c>
      <c r="M26" s="300">
        <v>0.10333333333333333</v>
      </c>
      <c r="N26" s="259">
        <v>0</v>
      </c>
      <c r="O26" s="259">
        <v>0</v>
      </c>
      <c r="P26" s="259">
        <v>0</v>
      </c>
      <c r="Q26" s="259">
        <v>0</v>
      </c>
      <c r="R26" s="287" t="s">
        <v>1028</v>
      </c>
      <c r="S26" s="259">
        <v>0.90499999999999992</v>
      </c>
      <c r="T26" s="259">
        <v>0.90499999999999992</v>
      </c>
      <c r="U26" s="259">
        <v>89.752066115702462</v>
      </c>
      <c r="V26" s="67" t="s">
        <v>1092</v>
      </c>
    </row>
    <row r="27" spans="1:22" s="78" customFormat="1" ht="75">
      <c r="A27" s="40" t="s">
        <v>385</v>
      </c>
      <c r="B27" s="41" t="s">
        <v>1024</v>
      </c>
      <c r="C27" s="42" t="s">
        <v>1025</v>
      </c>
      <c r="D27" s="259">
        <v>1.62</v>
      </c>
      <c r="E27" s="259">
        <v>0</v>
      </c>
      <c r="F27" s="259">
        <v>0</v>
      </c>
      <c r="G27" s="259">
        <v>0</v>
      </c>
      <c r="H27" s="259">
        <v>1.62</v>
      </c>
      <c r="I27" s="259">
        <v>0</v>
      </c>
      <c r="J27" s="259">
        <v>0</v>
      </c>
      <c r="K27" s="259">
        <v>0</v>
      </c>
      <c r="L27" s="259">
        <v>1.62</v>
      </c>
      <c r="M27" s="300">
        <v>0.10333333333333333</v>
      </c>
      <c r="N27" s="259">
        <v>0</v>
      </c>
      <c r="O27" s="259">
        <v>0</v>
      </c>
      <c r="P27" s="259">
        <v>0</v>
      </c>
      <c r="Q27" s="259">
        <v>0</v>
      </c>
      <c r="R27" s="287" t="s">
        <v>1028</v>
      </c>
      <c r="S27" s="259">
        <v>1.5050000000000001</v>
      </c>
      <c r="T27" s="259">
        <v>1.5050000000000001</v>
      </c>
      <c r="U27" s="259">
        <v>93.575129533678762</v>
      </c>
      <c r="V27" s="67" t="s">
        <v>1092</v>
      </c>
    </row>
    <row r="28" spans="1:22" ht="75">
      <c r="A28" s="40" t="s">
        <v>385</v>
      </c>
      <c r="B28" s="41" t="s">
        <v>1026</v>
      </c>
      <c r="C28" s="42" t="s">
        <v>1027</v>
      </c>
      <c r="D28" s="259">
        <v>0.79</v>
      </c>
      <c r="E28" s="259">
        <v>0</v>
      </c>
      <c r="F28" s="259">
        <v>0</v>
      </c>
      <c r="G28" s="259">
        <v>0</v>
      </c>
      <c r="H28" s="259">
        <v>0.79</v>
      </c>
      <c r="I28" s="259">
        <v>0</v>
      </c>
      <c r="J28" s="259">
        <v>0</v>
      </c>
      <c r="K28" s="259">
        <v>0</v>
      </c>
      <c r="L28" s="259">
        <v>0.79</v>
      </c>
      <c r="M28" s="300">
        <v>0.10333333333333333</v>
      </c>
      <c r="N28" s="259">
        <v>0</v>
      </c>
      <c r="O28" s="259">
        <v>0</v>
      </c>
      <c r="P28" s="259">
        <v>0</v>
      </c>
      <c r="Q28" s="259">
        <v>0</v>
      </c>
      <c r="R28" s="287" t="s">
        <v>1028</v>
      </c>
      <c r="S28" s="259">
        <v>0.67166666666666675</v>
      </c>
      <c r="T28" s="259">
        <v>0.67166666666666675</v>
      </c>
      <c r="U28" s="259">
        <v>86.666666666666671</v>
      </c>
      <c r="V28" s="67" t="s">
        <v>1092</v>
      </c>
    </row>
    <row r="29" spans="1:22" s="78" customFormat="1" ht="54.75" customHeight="1">
      <c r="A29" s="38" t="s">
        <v>688</v>
      </c>
      <c r="B29" s="88" t="s">
        <v>971</v>
      </c>
      <c r="C29" s="87"/>
      <c r="D29" s="271">
        <f>SUM(D30:D38)</f>
        <v>11.239999999999998</v>
      </c>
      <c r="E29" s="271">
        <v>0</v>
      </c>
      <c r="F29" s="271">
        <v>0</v>
      </c>
      <c r="G29" s="271">
        <v>0</v>
      </c>
      <c r="H29" s="271">
        <f>SUM(H30:H38)</f>
        <v>11.239999999999998</v>
      </c>
      <c r="I29" s="271">
        <f t="shared" ref="I29:P29" si="1">SUM(I30:I38)</f>
        <v>0</v>
      </c>
      <c r="J29" s="271">
        <v>1.34</v>
      </c>
      <c r="K29" s="271">
        <f t="shared" si="1"/>
        <v>0</v>
      </c>
      <c r="L29" s="271">
        <v>7.3</v>
      </c>
      <c r="M29" s="301">
        <f>SUM(M30:M38)</f>
        <v>3.3975</v>
      </c>
      <c r="N29" s="271">
        <f t="shared" si="1"/>
        <v>2.6</v>
      </c>
      <c r="O29" s="271">
        <f t="shared" si="1"/>
        <v>0</v>
      </c>
      <c r="P29" s="271">
        <f t="shared" si="1"/>
        <v>0</v>
      </c>
      <c r="Q29" s="271">
        <f>SUM(Q30:Q38)</f>
        <v>0</v>
      </c>
      <c r="R29" s="271" t="s">
        <v>1028</v>
      </c>
      <c r="S29" s="271">
        <v>7.8441666666666672</v>
      </c>
      <c r="T29" s="271">
        <v>7.6775000000000011</v>
      </c>
      <c r="U29" s="271">
        <v>46.08680363103376</v>
      </c>
      <c r="V29" s="67"/>
    </row>
    <row r="30" spans="1:22" ht="56.25">
      <c r="A30" s="98" t="s">
        <v>688</v>
      </c>
      <c r="B30" s="41" t="s">
        <v>998</v>
      </c>
      <c r="C30" s="102" t="s">
        <v>999</v>
      </c>
      <c r="D30" s="259">
        <v>2.4300000000000002</v>
      </c>
      <c r="E30" s="259">
        <v>0</v>
      </c>
      <c r="F30" s="259">
        <v>0</v>
      </c>
      <c r="G30" s="259">
        <v>0</v>
      </c>
      <c r="H30" s="259">
        <v>2.4300000000000002</v>
      </c>
      <c r="I30" s="259">
        <v>0</v>
      </c>
      <c r="J30" s="259">
        <v>0</v>
      </c>
      <c r="K30" s="259">
        <v>0</v>
      </c>
      <c r="L30" s="259">
        <v>0</v>
      </c>
      <c r="M30" s="300">
        <v>2.5150000000000001</v>
      </c>
      <c r="N30" s="259">
        <v>2.4300000000000002</v>
      </c>
      <c r="O30" s="259">
        <v>0</v>
      </c>
      <c r="P30" s="259">
        <v>0</v>
      </c>
      <c r="Q30" s="259">
        <v>0</v>
      </c>
      <c r="R30" s="287" t="s">
        <v>1028</v>
      </c>
      <c r="S30" s="259">
        <v>-8.9999999999999719E-2</v>
      </c>
      <c r="T30" s="259">
        <v>-8.9999999999999719E-2</v>
      </c>
      <c r="U30" s="259">
        <v>3.7113402061855547</v>
      </c>
      <c r="V30" s="67" t="s">
        <v>1091</v>
      </c>
    </row>
    <row r="31" spans="1:22" ht="56.25">
      <c r="A31" s="99" t="s">
        <v>688</v>
      </c>
      <c r="B31" s="43" t="s">
        <v>1000</v>
      </c>
      <c r="C31" s="42" t="s">
        <v>1001</v>
      </c>
      <c r="D31" s="259">
        <v>5.82</v>
      </c>
      <c r="E31" s="259">
        <v>0</v>
      </c>
      <c r="F31" s="259">
        <v>0</v>
      </c>
      <c r="G31" s="259">
        <v>0</v>
      </c>
      <c r="H31" s="259">
        <v>5.82</v>
      </c>
      <c r="I31" s="259">
        <v>0</v>
      </c>
      <c r="J31" s="259">
        <v>0</v>
      </c>
      <c r="K31" s="259">
        <v>0</v>
      </c>
      <c r="L31" s="259">
        <v>5.82</v>
      </c>
      <c r="M31" s="300">
        <v>0</v>
      </c>
      <c r="N31" s="259">
        <v>0</v>
      </c>
      <c r="O31" s="259">
        <v>0</v>
      </c>
      <c r="P31" s="259">
        <v>0</v>
      </c>
      <c r="Q31" s="259">
        <v>0</v>
      </c>
      <c r="R31" s="287" t="s">
        <v>1028</v>
      </c>
      <c r="S31" s="259">
        <v>5.8250000000000002</v>
      </c>
      <c r="T31" s="259">
        <v>5.8250000000000002</v>
      </c>
      <c r="U31" s="259">
        <v>100</v>
      </c>
      <c r="V31" s="67" t="s">
        <v>1077</v>
      </c>
    </row>
    <row r="32" spans="1:22">
      <c r="A32" s="98" t="s">
        <v>688</v>
      </c>
      <c r="B32" s="43" t="s">
        <v>1002</v>
      </c>
      <c r="C32" s="42" t="s">
        <v>1003</v>
      </c>
      <c r="D32" s="259">
        <v>1.47</v>
      </c>
      <c r="E32" s="259">
        <v>0</v>
      </c>
      <c r="F32" s="259">
        <v>0</v>
      </c>
      <c r="G32" s="259">
        <v>0</v>
      </c>
      <c r="H32" s="259">
        <v>1.47</v>
      </c>
      <c r="I32" s="259">
        <v>0</v>
      </c>
      <c r="J32" s="259">
        <v>0</v>
      </c>
      <c r="K32" s="259">
        <v>0</v>
      </c>
      <c r="L32" s="259">
        <v>1.47</v>
      </c>
      <c r="M32" s="300">
        <v>0</v>
      </c>
      <c r="N32" s="259">
        <v>0</v>
      </c>
      <c r="O32" s="259">
        <v>0</v>
      </c>
      <c r="P32" s="259">
        <v>0</v>
      </c>
      <c r="Q32" s="259">
        <v>0</v>
      </c>
      <c r="R32" s="287" t="s">
        <v>1028</v>
      </c>
      <c r="S32" s="259">
        <v>1.4750000000000001</v>
      </c>
      <c r="T32" s="259">
        <v>1.4750000000000001</v>
      </c>
      <c r="U32" s="259">
        <v>100</v>
      </c>
      <c r="V32" s="67" t="s">
        <v>1090</v>
      </c>
    </row>
    <row r="33" spans="1:22">
      <c r="A33" s="98" t="s">
        <v>688</v>
      </c>
      <c r="B33" s="43" t="s">
        <v>1004</v>
      </c>
      <c r="C33" s="42" t="s">
        <v>1005</v>
      </c>
      <c r="D33" s="259">
        <v>0.17</v>
      </c>
      <c r="E33" s="259">
        <v>0</v>
      </c>
      <c r="F33" s="259">
        <v>0</v>
      </c>
      <c r="G33" s="259">
        <v>0</v>
      </c>
      <c r="H33" s="259">
        <v>0.17</v>
      </c>
      <c r="I33" s="259">
        <v>0</v>
      </c>
      <c r="J33" s="259">
        <v>0</v>
      </c>
      <c r="K33" s="259">
        <v>0</v>
      </c>
      <c r="L33" s="259">
        <v>0</v>
      </c>
      <c r="M33" s="300">
        <v>0</v>
      </c>
      <c r="N33" s="259">
        <v>0.17</v>
      </c>
      <c r="O33" s="259">
        <v>0</v>
      </c>
      <c r="P33" s="259">
        <v>0</v>
      </c>
      <c r="Q33" s="259">
        <v>0</v>
      </c>
      <c r="R33" s="287" t="s">
        <v>1028</v>
      </c>
      <c r="S33" s="259">
        <v>0.16666666666666669</v>
      </c>
      <c r="T33" s="259">
        <v>0</v>
      </c>
      <c r="U33" s="259">
        <v>0</v>
      </c>
      <c r="V33" s="45"/>
    </row>
    <row r="34" spans="1:22" ht="56.25">
      <c r="A34" s="98" t="s">
        <v>688</v>
      </c>
      <c r="B34" s="43" t="s">
        <v>1006</v>
      </c>
      <c r="C34" s="42" t="s">
        <v>1007</v>
      </c>
      <c r="D34" s="259">
        <v>0.28999999999999998</v>
      </c>
      <c r="E34" s="259">
        <v>0</v>
      </c>
      <c r="F34" s="259">
        <v>0</v>
      </c>
      <c r="G34" s="259">
        <v>0</v>
      </c>
      <c r="H34" s="259">
        <v>0.28999999999999998</v>
      </c>
      <c r="I34" s="259">
        <v>0</v>
      </c>
      <c r="J34" s="259">
        <v>0.28999999999999998</v>
      </c>
      <c r="K34" s="259">
        <v>0</v>
      </c>
      <c r="L34" s="259">
        <v>0</v>
      </c>
      <c r="M34" s="300">
        <v>0</v>
      </c>
      <c r="N34" s="259">
        <v>0</v>
      </c>
      <c r="O34" s="259">
        <v>0</v>
      </c>
      <c r="P34" s="259">
        <v>0</v>
      </c>
      <c r="Q34" s="259">
        <v>0</v>
      </c>
      <c r="R34" s="287" t="s">
        <v>1028</v>
      </c>
      <c r="S34" s="259">
        <v>0.29166666666666669</v>
      </c>
      <c r="T34" s="259">
        <v>0.29166666666666669</v>
      </c>
      <c r="U34" s="316">
        <v>100</v>
      </c>
      <c r="V34" s="67" t="s">
        <v>1077</v>
      </c>
    </row>
    <row r="35" spans="1:22">
      <c r="A35" s="98" t="s">
        <v>688</v>
      </c>
      <c r="B35" s="43" t="s">
        <v>1008</v>
      </c>
      <c r="C35" s="42" t="s">
        <v>1009</v>
      </c>
      <c r="D35" s="259">
        <v>0.5</v>
      </c>
      <c r="E35" s="259">
        <v>0</v>
      </c>
      <c r="F35" s="259">
        <v>0</v>
      </c>
      <c r="G35" s="259">
        <v>0</v>
      </c>
      <c r="H35" s="259">
        <v>0.5</v>
      </c>
      <c r="I35" s="259">
        <v>0</v>
      </c>
      <c r="J35" s="259">
        <v>0.5</v>
      </c>
      <c r="K35" s="259">
        <v>0</v>
      </c>
      <c r="L35" s="259">
        <v>0</v>
      </c>
      <c r="M35" s="300">
        <v>0.49083333333333334</v>
      </c>
      <c r="N35" s="259">
        <v>0</v>
      </c>
      <c r="O35" s="259">
        <v>0</v>
      </c>
      <c r="P35" s="259">
        <v>0</v>
      </c>
      <c r="Q35" s="259">
        <v>0</v>
      </c>
      <c r="R35" s="287" t="s">
        <v>1028</v>
      </c>
      <c r="S35" s="259">
        <v>9.1666666666666754E-3</v>
      </c>
      <c r="T35" s="259">
        <v>9.1666666666666754E-3</v>
      </c>
      <c r="U35" s="316">
        <v>-1.833333333333335</v>
      </c>
      <c r="V35" s="67" t="s">
        <v>1090</v>
      </c>
    </row>
    <row r="36" spans="1:22" ht="37.5">
      <c r="A36" s="98" t="s">
        <v>688</v>
      </c>
      <c r="B36" s="43" t="s">
        <v>1010</v>
      </c>
      <c r="C36" s="42" t="s">
        <v>1011</v>
      </c>
      <c r="D36" s="259">
        <v>0.1</v>
      </c>
      <c r="E36" s="259">
        <v>0</v>
      </c>
      <c r="F36" s="259">
        <v>0</v>
      </c>
      <c r="G36" s="259">
        <v>0</v>
      </c>
      <c r="H36" s="259">
        <v>0.1</v>
      </c>
      <c r="I36" s="259">
        <v>0</v>
      </c>
      <c r="J36" s="259">
        <v>0.1</v>
      </c>
      <c r="K36" s="259">
        <v>0</v>
      </c>
      <c r="L36" s="259">
        <v>0</v>
      </c>
      <c r="M36" s="300">
        <v>0.1</v>
      </c>
      <c r="N36" s="259">
        <v>0</v>
      </c>
      <c r="O36" s="259">
        <v>0</v>
      </c>
      <c r="P36" s="259">
        <v>0</v>
      </c>
      <c r="Q36" s="259">
        <v>0</v>
      </c>
      <c r="R36" s="287" t="s">
        <v>1028</v>
      </c>
      <c r="S36" s="259">
        <v>0</v>
      </c>
      <c r="T36" s="259">
        <v>0</v>
      </c>
      <c r="U36" s="316">
        <v>0</v>
      </c>
      <c r="V36" s="67" t="s">
        <v>1090</v>
      </c>
    </row>
    <row r="37" spans="1:22" ht="56.25">
      <c r="A37" s="98" t="s">
        <v>688</v>
      </c>
      <c r="B37" s="100" t="s">
        <v>1012</v>
      </c>
      <c r="C37" s="100" t="s">
        <v>1013</v>
      </c>
      <c r="D37" s="259">
        <v>0.26</v>
      </c>
      <c r="E37" s="259">
        <v>0</v>
      </c>
      <c r="F37" s="259">
        <v>0</v>
      </c>
      <c r="G37" s="259">
        <v>0</v>
      </c>
      <c r="H37" s="259">
        <v>0.26</v>
      </c>
      <c r="I37" s="259">
        <v>0</v>
      </c>
      <c r="J37" s="259">
        <v>0.26</v>
      </c>
      <c r="K37" s="259">
        <v>0</v>
      </c>
      <c r="L37" s="259">
        <v>0</v>
      </c>
      <c r="M37" s="300">
        <v>0.29166666666666669</v>
      </c>
      <c r="N37" s="259">
        <v>0</v>
      </c>
      <c r="O37" s="259">
        <v>0</v>
      </c>
      <c r="P37" s="259">
        <v>0</v>
      </c>
      <c r="Q37" s="259">
        <v>0</v>
      </c>
      <c r="R37" s="287" t="s">
        <v>1028</v>
      </c>
      <c r="S37" s="259">
        <v>-3.3333333333333319E-2</v>
      </c>
      <c r="T37" s="259">
        <v>-3.3333333333333319E-2</v>
      </c>
      <c r="U37" s="316">
        <v>12.903225806451607</v>
      </c>
      <c r="V37" s="67" t="s">
        <v>1077</v>
      </c>
    </row>
    <row r="38" spans="1:22" ht="56.25">
      <c r="A38" s="98" t="s">
        <v>688</v>
      </c>
      <c r="B38" s="100" t="s">
        <v>1014</v>
      </c>
      <c r="C38" s="101" t="s">
        <v>1015</v>
      </c>
      <c r="D38" s="259">
        <v>0.2</v>
      </c>
      <c r="E38" s="259">
        <v>0</v>
      </c>
      <c r="F38" s="259">
        <v>0</v>
      </c>
      <c r="G38" s="259">
        <v>0</v>
      </c>
      <c r="H38" s="259">
        <v>0.2</v>
      </c>
      <c r="I38" s="259">
        <v>0</v>
      </c>
      <c r="J38" s="259">
        <v>0.2</v>
      </c>
      <c r="K38" s="259">
        <v>0</v>
      </c>
      <c r="L38" s="259">
        <v>0</v>
      </c>
      <c r="M38" s="300">
        <v>0</v>
      </c>
      <c r="N38" s="259">
        <v>0</v>
      </c>
      <c r="O38" s="259">
        <v>0</v>
      </c>
      <c r="P38" s="259">
        <v>0</v>
      </c>
      <c r="Q38" s="259">
        <v>0</v>
      </c>
      <c r="R38" s="287" t="s">
        <v>1028</v>
      </c>
      <c r="S38" s="259">
        <v>0.2</v>
      </c>
      <c r="T38" s="259">
        <v>0.2</v>
      </c>
      <c r="U38" s="316">
        <v>100</v>
      </c>
      <c r="V38" s="67" t="s">
        <v>1077</v>
      </c>
    </row>
    <row r="48" spans="1:22">
      <c r="I48" s="312"/>
      <c r="J48" s="312"/>
      <c r="K48" s="308"/>
      <c r="L48" s="308"/>
      <c r="M48" s="313"/>
      <c r="N48" s="313"/>
      <c r="O48" s="308"/>
      <c r="P48" s="308"/>
      <c r="Q48" s="308"/>
      <c r="R48" s="308"/>
      <c r="S48" s="314"/>
      <c r="T48" s="314"/>
      <c r="U48" s="308"/>
    </row>
    <row r="49" spans="9:21">
      <c r="I49" s="310"/>
      <c r="J49" s="310"/>
      <c r="K49" s="308"/>
      <c r="L49" s="308"/>
      <c r="M49" s="310"/>
      <c r="N49" s="310"/>
      <c r="O49" s="308"/>
      <c r="P49" s="308"/>
      <c r="Q49" s="308"/>
      <c r="R49" s="308"/>
      <c r="S49" s="314"/>
      <c r="T49" s="314"/>
      <c r="U49" s="308"/>
    </row>
    <row r="50" spans="9:21">
      <c r="I50" s="310"/>
      <c r="J50" s="310"/>
      <c r="K50" s="308"/>
      <c r="L50" s="308"/>
      <c r="M50" s="310"/>
      <c r="N50" s="310"/>
      <c r="O50" s="308"/>
      <c r="P50" s="308"/>
      <c r="Q50" s="308"/>
      <c r="R50" s="308"/>
      <c r="S50" s="309"/>
      <c r="T50" s="314"/>
      <c r="U50" s="308"/>
    </row>
    <row r="51" spans="9:21">
      <c r="I51" s="310"/>
      <c r="J51" s="310"/>
      <c r="K51" s="308"/>
      <c r="L51" s="308"/>
      <c r="M51" s="310"/>
      <c r="N51" s="310"/>
      <c r="O51" s="308"/>
      <c r="P51" s="308"/>
      <c r="Q51" s="308"/>
      <c r="R51" s="308"/>
      <c r="S51" s="309"/>
      <c r="T51" s="314"/>
      <c r="U51" s="308"/>
    </row>
    <row r="52" spans="9:21">
      <c r="I52" s="310"/>
      <c r="J52" s="310"/>
      <c r="K52" s="308"/>
      <c r="L52" s="308"/>
      <c r="M52" s="310"/>
      <c r="N52" s="310"/>
      <c r="O52" s="308"/>
      <c r="P52" s="308"/>
      <c r="Q52" s="308"/>
      <c r="R52" s="308"/>
      <c r="S52" s="309"/>
      <c r="T52" s="314"/>
      <c r="U52" s="308"/>
    </row>
    <row r="53" spans="9:21">
      <c r="I53" s="310"/>
      <c r="J53" s="310"/>
      <c r="K53" s="308"/>
      <c r="L53" s="308"/>
      <c r="M53" s="310"/>
      <c r="N53" s="310"/>
      <c r="O53" s="308"/>
      <c r="P53" s="308"/>
      <c r="Q53" s="308"/>
      <c r="R53" s="308"/>
      <c r="S53" s="310"/>
      <c r="T53" s="310"/>
      <c r="U53" s="308"/>
    </row>
    <row r="54" spans="9:21">
      <c r="I54" s="310"/>
      <c r="J54" s="310"/>
      <c r="K54" s="308"/>
      <c r="L54" s="308"/>
      <c r="M54" s="310"/>
      <c r="N54" s="310"/>
      <c r="O54" s="308"/>
      <c r="P54" s="308"/>
      <c r="Q54" s="308"/>
      <c r="R54" s="308"/>
      <c r="S54" s="310"/>
      <c r="T54" s="310"/>
      <c r="U54" s="308"/>
    </row>
    <row r="55" spans="9:21">
      <c r="I55" s="308"/>
      <c r="J55" s="308"/>
      <c r="K55" s="308"/>
      <c r="L55" s="308"/>
      <c r="M55" s="310"/>
      <c r="N55" s="310"/>
      <c r="O55" s="308"/>
      <c r="P55" s="308"/>
      <c r="Q55" s="308"/>
      <c r="R55" s="308"/>
      <c r="S55" s="310"/>
      <c r="T55" s="310"/>
      <c r="U55" s="308"/>
    </row>
    <row r="56" spans="9:21">
      <c r="I56" s="308"/>
      <c r="J56" s="308"/>
      <c r="K56" s="308"/>
      <c r="L56" s="308"/>
      <c r="M56" s="310"/>
      <c r="N56" s="310"/>
      <c r="O56" s="308"/>
      <c r="P56" s="308"/>
      <c r="Q56" s="308"/>
      <c r="R56" s="308"/>
      <c r="S56" s="310"/>
      <c r="T56" s="310"/>
      <c r="U56" s="308"/>
    </row>
    <row r="57" spans="9:21">
      <c r="I57" s="308"/>
      <c r="J57" s="308"/>
      <c r="K57" s="308"/>
      <c r="L57" s="308"/>
      <c r="M57" s="310"/>
      <c r="N57" s="310"/>
      <c r="O57" s="308"/>
      <c r="P57" s="308"/>
      <c r="Q57" s="308"/>
      <c r="R57" s="308"/>
      <c r="S57" s="310"/>
      <c r="T57" s="310"/>
      <c r="U57" s="308"/>
    </row>
    <row r="58" spans="9:21"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10"/>
      <c r="T58" s="310"/>
      <c r="U58" s="308"/>
    </row>
    <row r="59" spans="9:21"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14"/>
      <c r="T59" s="314"/>
      <c r="U59" s="308"/>
    </row>
    <row r="60" spans="9:21"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10"/>
      <c r="T60" s="310"/>
      <c r="U60" s="308"/>
    </row>
    <row r="61" spans="9:21"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10"/>
      <c r="T61" s="310"/>
      <c r="U61" s="308"/>
    </row>
    <row r="62" spans="9:21"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10"/>
      <c r="T62" s="310"/>
      <c r="U62" s="308"/>
    </row>
    <row r="63" spans="9:21"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10"/>
      <c r="T63" s="310"/>
      <c r="U63" s="308"/>
    </row>
    <row r="64" spans="9:21"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10"/>
      <c r="T64" s="310"/>
      <c r="U64" s="308"/>
    </row>
    <row r="65" spans="9:21"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10"/>
      <c r="T65" s="310"/>
      <c r="U65" s="308"/>
    </row>
    <row r="66" spans="9:21">
      <c r="I66" s="308"/>
      <c r="J66" s="308"/>
      <c r="K66" s="308"/>
      <c r="L66" s="308"/>
      <c r="M66" s="308"/>
      <c r="N66" s="308"/>
      <c r="O66" s="308"/>
      <c r="P66" s="308"/>
      <c r="Q66" s="308"/>
      <c r="R66" s="308"/>
      <c r="S66" s="310"/>
      <c r="T66" s="310"/>
      <c r="U66" s="308"/>
    </row>
    <row r="67" spans="9:21">
      <c r="I67" s="308"/>
      <c r="J67" s="308"/>
      <c r="K67" s="308"/>
      <c r="L67" s="308"/>
      <c r="M67" s="308"/>
      <c r="N67" s="308"/>
      <c r="O67" s="308"/>
      <c r="P67" s="308"/>
      <c r="Q67" s="308"/>
      <c r="R67" s="308"/>
      <c r="S67" s="310"/>
      <c r="T67" s="310"/>
      <c r="U67" s="308"/>
    </row>
    <row r="68" spans="9:21"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10"/>
      <c r="T68" s="310"/>
      <c r="U68" s="308"/>
    </row>
    <row r="69" spans="9:21"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</row>
    <row r="70" spans="9:21">
      <c r="I70" s="308"/>
      <c r="J70" s="308"/>
      <c r="K70" s="308"/>
      <c r="L70" s="308"/>
      <c r="M70" s="308"/>
      <c r="N70" s="308"/>
      <c r="O70" s="308"/>
      <c r="P70" s="308"/>
      <c r="Q70" s="308"/>
      <c r="R70" s="308"/>
      <c r="S70" s="308"/>
      <c r="T70" s="308"/>
      <c r="U70" s="308"/>
    </row>
    <row r="71" spans="9:21">
      <c r="I71" s="308"/>
      <c r="J71" s="308"/>
      <c r="K71" s="308"/>
      <c r="L71" s="308"/>
      <c r="M71" s="308"/>
      <c r="N71" s="308"/>
      <c r="O71" s="308"/>
      <c r="P71" s="308"/>
      <c r="Q71" s="308"/>
      <c r="R71" s="308"/>
      <c r="S71" s="314"/>
      <c r="T71" s="314"/>
      <c r="U71" s="308"/>
    </row>
    <row r="72" spans="9:21"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14"/>
      <c r="T72" s="314"/>
      <c r="U72" s="308"/>
    </row>
    <row r="73" spans="9:21">
      <c r="I73" s="308"/>
      <c r="J73" s="308"/>
      <c r="K73" s="308"/>
      <c r="L73" s="308"/>
      <c r="M73" s="308"/>
      <c r="N73" s="308"/>
      <c r="O73" s="308"/>
      <c r="P73" s="308"/>
      <c r="Q73" s="308"/>
      <c r="R73" s="308"/>
      <c r="S73" s="309"/>
      <c r="T73" s="309"/>
      <c r="U73" s="308"/>
    </row>
    <row r="74" spans="9:21"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9"/>
      <c r="T74" s="309"/>
      <c r="U74" s="308"/>
    </row>
    <row r="75" spans="9:21"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9"/>
      <c r="T75" s="309"/>
      <c r="U75" s="308"/>
    </row>
    <row r="76" spans="9:21"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10"/>
      <c r="T76" s="310"/>
      <c r="U76" s="308"/>
    </row>
    <row r="77" spans="9:21"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10"/>
      <c r="T77" s="310"/>
      <c r="U77" s="308"/>
    </row>
    <row r="78" spans="9:21"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10"/>
      <c r="T78" s="310"/>
      <c r="U78" s="308"/>
    </row>
    <row r="79" spans="9:21"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10"/>
      <c r="T79" s="310"/>
      <c r="U79" s="308"/>
    </row>
    <row r="80" spans="9:21"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10"/>
      <c r="T80" s="310"/>
      <c r="U80" s="308"/>
    </row>
    <row r="81" spans="9:21"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10"/>
      <c r="T81" s="310"/>
      <c r="U81" s="308"/>
    </row>
    <row r="82" spans="9:21"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11"/>
      <c r="T82" s="311"/>
      <c r="U82" s="308"/>
    </row>
    <row r="83" spans="9:21"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10"/>
      <c r="T83" s="310"/>
      <c r="U83" s="308"/>
    </row>
    <row r="84" spans="9:21"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10"/>
      <c r="T84" s="310"/>
      <c r="U84" s="308"/>
    </row>
    <row r="85" spans="9:21"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10"/>
      <c r="T85" s="310"/>
      <c r="U85" s="308"/>
    </row>
    <row r="86" spans="9:21"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10"/>
      <c r="T86" s="310"/>
      <c r="U86" s="308"/>
    </row>
    <row r="87" spans="9:21"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10"/>
      <c r="T87" s="310"/>
      <c r="U87" s="308"/>
    </row>
    <row r="88" spans="9:21"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10"/>
      <c r="T88" s="310"/>
      <c r="U88" s="308"/>
    </row>
    <row r="89" spans="9:21"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10"/>
      <c r="T89" s="310"/>
      <c r="U89" s="308"/>
    </row>
    <row r="90" spans="9:21"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10"/>
      <c r="T90" s="310"/>
      <c r="U90" s="308"/>
    </row>
    <row r="91" spans="9:21"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10"/>
      <c r="T91" s="310"/>
      <c r="U91" s="308"/>
    </row>
  </sheetData>
  <mergeCells count="22">
    <mergeCell ref="A7:V7"/>
    <mergeCell ref="A6:V6"/>
    <mergeCell ref="A5:V5"/>
    <mergeCell ref="T14:U15"/>
    <mergeCell ref="V14:V16"/>
    <mergeCell ref="F15:F16"/>
    <mergeCell ref="G15:G16"/>
    <mergeCell ref="H15:I15"/>
    <mergeCell ref="J15:K15"/>
    <mergeCell ref="L15:M15"/>
    <mergeCell ref="N15:O15"/>
    <mergeCell ref="F14:G14"/>
    <mergeCell ref="P15:Q15"/>
    <mergeCell ref="R15:R16"/>
    <mergeCell ref="S15:S16"/>
    <mergeCell ref="H14:Q14"/>
    <mergeCell ref="R14:S14"/>
    <mergeCell ref="A14:A16"/>
    <mergeCell ref="B14:B16"/>
    <mergeCell ref="C14:C16"/>
    <mergeCell ref="D14:D16"/>
    <mergeCell ref="E14:E16"/>
  </mergeCells>
  <pageMargins left="0.7" right="0.7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E38"/>
  <sheetViews>
    <sheetView zoomScale="50" zoomScaleNormal="50" workbookViewId="0">
      <selection activeCell="BS29" sqref="BS29"/>
    </sheetView>
  </sheetViews>
  <sheetFormatPr defaultRowHeight="18.75"/>
  <cols>
    <col min="1" max="1" width="11.7109375" style="19" customWidth="1"/>
    <col min="2" max="2" width="50.85546875" style="19" customWidth="1"/>
    <col min="3" max="3" width="28.140625" style="19" customWidth="1"/>
    <col min="4" max="4" width="21.28515625" style="19" customWidth="1"/>
    <col min="5" max="5" width="10" style="19" customWidth="1"/>
    <col min="6" max="6" width="14.28515625" style="19" customWidth="1"/>
    <col min="7" max="19" width="7.7109375" style="19" customWidth="1"/>
    <col min="20" max="20" width="10.5703125" style="19" customWidth="1"/>
    <col min="21" max="26" width="7.7109375" style="19" customWidth="1"/>
    <col min="27" max="27" width="11.140625" style="19" customWidth="1"/>
    <col min="28" max="33" width="7.7109375" style="19" customWidth="1"/>
    <col min="34" max="34" width="13.42578125" style="19" customWidth="1"/>
    <col min="35" max="35" width="11.85546875" style="19" customWidth="1"/>
    <col min="36" max="54" width="7.7109375" style="19" customWidth="1"/>
    <col min="55" max="55" width="10.85546875" style="19" customWidth="1"/>
    <col min="56" max="74" width="7.7109375" style="19" customWidth="1"/>
    <col min="75" max="76" width="9.42578125" style="19" customWidth="1"/>
    <col min="77" max="77" width="12" style="19" customWidth="1"/>
    <col min="78" max="78" width="9.42578125" style="19" customWidth="1"/>
    <col min="79" max="79" width="46.85546875" style="19" customWidth="1"/>
    <col min="80" max="80" width="2.28515625" style="19" customWidth="1"/>
    <col min="81" max="16384" width="9.140625" style="19"/>
  </cols>
  <sheetData>
    <row r="1" spans="1:83">
      <c r="AM1" s="22"/>
      <c r="CA1" s="22" t="s">
        <v>870</v>
      </c>
    </row>
    <row r="2" spans="1:83">
      <c r="AM2" s="22"/>
      <c r="CA2" s="22" t="s">
        <v>0</v>
      </c>
    </row>
    <row r="3" spans="1:83">
      <c r="AM3" s="22"/>
      <c r="CA3" s="22" t="s">
        <v>25</v>
      </c>
    </row>
    <row r="5" spans="1:83" ht="24" customHeight="1">
      <c r="A5" s="351" t="s">
        <v>1097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  <c r="AW5" s="351"/>
      <c r="AX5" s="351"/>
      <c r="AY5" s="351"/>
      <c r="AZ5" s="351"/>
      <c r="BA5" s="351"/>
      <c r="BB5" s="351"/>
      <c r="BC5" s="351"/>
      <c r="BD5" s="351"/>
      <c r="BE5" s="351"/>
      <c r="BF5" s="351"/>
      <c r="BG5" s="351"/>
      <c r="BH5" s="351"/>
      <c r="BI5" s="351"/>
      <c r="BJ5" s="351"/>
      <c r="BK5" s="351"/>
      <c r="BL5" s="351"/>
      <c r="BM5" s="351"/>
      <c r="BN5" s="351"/>
      <c r="BO5" s="351"/>
      <c r="BP5" s="351"/>
      <c r="BQ5" s="351"/>
      <c r="BR5" s="351"/>
      <c r="BS5" s="351"/>
      <c r="BT5" s="351"/>
      <c r="BU5" s="351"/>
      <c r="BV5" s="351"/>
      <c r="BW5" s="351"/>
      <c r="BX5" s="351"/>
      <c r="BY5" s="351"/>
      <c r="BZ5" s="351"/>
      <c r="CA5" s="351"/>
    </row>
    <row r="7" spans="1:83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96"/>
      <c r="AC7" s="96"/>
      <c r="AD7" s="96"/>
      <c r="AE7" s="96"/>
      <c r="AF7" s="96"/>
      <c r="AG7" s="96"/>
      <c r="AH7" s="97" t="s">
        <v>996</v>
      </c>
      <c r="AI7" s="96"/>
      <c r="AJ7" s="96"/>
      <c r="AK7" s="96"/>
      <c r="AL7" s="96"/>
      <c r="AM7" s="96"/>
      <c r="AN7" s="96"/>
      <c r="AO7" s="96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</row>
    <row r="8" spans="1:83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96"/>
      <c r="AC8" s="96"/>
      <c r="AD8" s="96"/>
      <c r="AE8" s="96"/>
      <c r="AF8" s="96"/>
      <c r="AG8" s="96"/>
      <c r="AH8" s="97" t="s">
        <v>986</v>
      </c>
      <c r="AI8" s="96"/>
      <c r="AJ8" s="96"/>
      <c r="AK8" s="96"/>
      <c r="AL8" s="96"/>
      <c r="AM8" s="96"/>
      <c r="AN8" s="96"/>
      <c r="AO8" s="96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</row>
    <row r="9" spans="1:8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96"/>
      <c r="AC9" s="96"/>
      <c r="AD9" s="96"/>
      <c r="AE9" s="96"/>
      <c r="AF9" s="96"/>
      <c r="AG9" s="96"/>
      <c r="AH9" s="97" t="s">
        <v>997</v>
      </c>
      <c r="AI9" s="96"/>
      <c r="AJ9" s="96"/>
      <c r="AK9" s="96"/>
      <c r="AL9" s="96"/>
      <c r="AM9" s="96"/>
      <c r="AN9" s="96"/>
      <c r="AO9" s="96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34"/>
      <c r="CC9" s="34"/>
      <c r="CD9" s="34"/>
      <c r="CE9" s="34"/>
    </row>
    <row r="10" spans="1:83">
      <c r="AC10" s="71" t="s">
        <v>30</v>
      </c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BW10" s="34"/>
      <c r="BX10" s="34"/>
      <c r="BY10" s="34"/>
      <c r="BZ10" s="34"/>
      <c r="CA10" s="34"/>
      <c r="CB10" s="34"/>
      <c r="CC10" s="34"/>
      <c r="CD10" s="34"/>
      <c r="CE10" s="34"/>
    </row>
    <row r="11" spans="1:83">
      <c r="BW11" s="34"/>
      <c r="BX11" s="34"/>
      <c r="BY11" s="34"/>
      <c r="BZ11" s="34"/>
      <c r="CA11" s="34"/>
      <c r="CB11" s="34"/>
      <c r="CC11" s="34"/>
      <c r="CD11" s="34"/>
      <c r="CE11" s="34"/>
    </row>
    <row r="12" spans="1:83" ht="117" customHeight="1">
      <c r="A12" s="335" t="s">
        <v>2</v>
      </c>
      <c r="B12" s="335" t="s">
        <v>3</v>
      </c>
      <c r="C12" s="335" t="s">
        <v>4</v>
      </c>
      <c r="D12" s="335" t="s">
        <v>49</v>
      </c>
      <c r="E12" s="335" t="s">
        <v>985</v>
      </c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 t="s">
        <v>871</v>
      </c>
      <c r="BX12" s="335"/>
      <c r="BY12" s="335"/>
      <c r="BZ12" s="335"/>
      <c r="CA12" s="352" t="s">
        <v>872</v>
      </c>
      <c r="CB12" s="36"/>
      <c r="CC12" s="36"/>
      <c r="CD12" s="36"/>
      <c r="CE12" s="34"/>
    </row>
    <row r="13" spans="1:83">
      <c r="A13" s="335"/>
      <c r="B13" s="335"/>
      <c r="C13" s="335"/>
      <c r="D13" s="335"/>
      <c r="E13" s="335" t="s">
        <v>13</v>
      </c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 t="s">
        <v>14</v>
      </c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53"/>
      <c r="CB13" s="34"/>
      <c r="CC13" s="34"/>
      <c r="CD13" s="34"/>
      <c r="CE13" s="34"/>
    </row>
    <row r="14" spans="1:83">
      <c r="A14" s="335"/>
      <c r="B14" s="335"/>
      <c r="C14" s="335"/>
      <c r="D14" s="335"/>
      <c r="E14" s="335" t="s">
        <v>442</v>
      </c>
      <c r="F14" s="335"/>
      <c r="G14" s="335"/>
      <c r="H14" s="335"/>
      <c r="I14" s="335"/>
      <c r="J14" s="335"/>
      <c r="K14" s="335"/>
      <c r="L14" s="335" t="s">
        <v>443</v>
      </c>
      <c r="M14" s="335"/>
      <c r="N14" s="335"/>
      <c r="O14" s="335"/>
      <c r="P14" s="335"/>
      <c r="Q14" s="335"/>
      <c r="R14" s="335"/>
      <c r="S14" s="335" t="s">
        <v>444</v>
      </c>
      <c r="T14" s="335"/>
      <c r="U14" s="335"/>
      <c r="V14" s="335"/>
      <c r="W14" s="335"/>
      <c r="X14" s="335"/>
      <c r="Y14" s="335"/>
      <c r="Z14" s="335" t="s">
        <v>445</v>
      </c>
      <c r="AA14" s="335"/>
      <c r="AB14" s="335"/>
      <c r="AC14" s="335"/>
      <c r="AD14" s="335"/>
      <c r="AE14" s="335"/>
      <c r="AF14" s="335"/>
      <c r="AG14" s="335" t="s">
        <v>446</v>
      </c>
      <c r="AH14" s="335"/>
      <c r="AI14" s="335"/>
      <c r="AJ14" s="335"/>
      <c r="AK14" s="335"/>
      <c r="AL14" s="335"/>
      <c r="AM14" s="335"/>
      <c r="AN14" s="335" t="s">
        <v>442</v>
      </c>
      <c r="AO14" s="335"/>
      <c r="AP14" s="335"/>
      <c r="AQ14" s="335"/>
      <c r="AR14" s="335"/>
      <c r="AS14" s="335"/>
      <c r="AT14" s="335"/>
      <c r="AU14" s="335" t="s">
        <v>443</v>
      </c>
      <c r="AV14" s="335"/>
      <c r="AW14" s="335"/>
      <c r="AX14" s="335"/>
      <c r="AY14" s="335"/>
      <c r="AZ14" s="335"/>
      <c r="BA14" s="335"/>
      <c r="BB14" s="335" t="s">
        <v>444</v>
      </c>
      <c r="BC14" s="335"/>
      <c r="BD14" s="335"/>
      <c r="BE14" s="335"/>
      <c r="BF14" s="335"/>
      <c r="BG14" s="335"/>
      <c r="BH14" s="335"/>
      <c r="BI14" s="335" t="s">
        <v>445</v>
      </c>
      <c r="BJ14" s="335"/>
      <c r="BK14" s="335"/>
      <c r="BL14" s="335"/>
      <c r="BM14" s="335"/>
      <c r="BN14" s="335"/>
      <c r="BO14" s="335"/>
      <c r="BP14" s="335" t="s">
        <v>446</v>
      </c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53"/>
      <c r="CB14" s="34"/>
      <c r="CC14" s="34"/>
      <c r="CD14" s="34"/>
      <c r="CE14" s="34"/>
    </row>
    <row r="15" spans="1:83" ht="72" customHeight="1">
      <c r="A15" s="335"/>
      <c r="B15" s="335"/>
      <c r="C15" s="335"/>
      <c r="D15" s="335"/>
      <c r="E15" s="14" t="s">
        <v>52</v>
      </c>
      <c r="F15" s="335" t="s">
        <v>53</v>
      </c>
      <c r="G15" s="335"/>
      <c r="H15" s="335"/>
      <c r="I15" s="335"/>
      <c r="J15" s="335"/>
      <c r="K15" s="335"/>
      <c r="L15" s="14" t="s">
        <v>52</v>
      </c>
      <c r="M15" s="335" t="s">
        <v>53</v>
      </c>
      <c r="N15" s="335"/>
      <c r="O15" s="335"/>
      <c r="P15" s="335"/>
      <c r="Q15" s="335"/>
      <c r="R15" s="335"/>
      <c r="S15" s="14" t="s">
        <v>52</v>
      </c>
      <c r="T15" s="335" t="s">
        <v>53</v>
      </c>
      <c r="U15" s="335"/>
      <c r="V15" s="335"/>
      <c r="W15" s="335"/>
      <c r="X15" s="335"/>
      <c r="Y15" s="335"/>
      <c r="Z15" s="14" t="s">
        <v>52</v>
      </c>
      <c r="AA15" s="335" t="s">
        <v>53</v>
      </c>
      <c r="AB15" s="335"/>
      <c r="AC15" s="335"/>
      <c r="AD15" s="335"/>
      <c r="AE15" s="335"/>
      <c r="AF15" s="335"/>
      <c r="AG15" s="14" t="s">
        <v>52</v>
      </c>
      <c r="AH15" s="335" t="s">
        <v>53</v>
      </c>
      <c r="AI15" s="335"/>
      <c r="AJ15" s="335"/>
      <c r="AK15" s="335"/>
      <c r="AL15" s="335"/>
      <c r="AM15" s="335"/>
      <c r="AN15" s="14" t="s">
        <v>52</v>
      </c>
      <c r="AO15" s="335" t="s">
        <v>53</v>
      </c>
      <c r="AP15" s="335"/>
      <c r="AQ15" s="335"/>
      <c r="AR15" s="335"/>
      <c r="AS15" s="335"/>
      <c r="AT15" s="335"/>
      <c r="AU15" s="14" t="s">
        <v>52</v>
      </c>
      <c r="AV15" s="335" t="s">
        <v>53</v>
      </c>
      <c r="AW15" s="335"/>
      <c r="AX15" s="335"/>
      <c r="AY15" s="335"/>
      <c r="AZ15" s="335"/>
      <c r="BA15" s="335"/>
      <c r="BB15" s="14" t="s">
        <v>52</v>
      </c>
      <c r="BC15" s="335" t="s">
        <v>53</v>
      </c>
      <c r="BD15" s="335"/>
      <c r="BE15" s="335"/>
      <c r="BF15" s="335"/>
      <c r="BG15" s="335"/>
      <c r="BH15" s="335"/>
      <c r="BI15" s="14" t="s">
        <v>52</v>
      </c>
      <c r="BJ15" s="335" t="s">
        <v>53</v>
      </c>
      <c r="BK15" s="335"/>
      <c r="BL15" s="335"/>
      <c r="BM15" s="335"/>
      <c r="BN15" s="335"/>
      <c r="BO15" s="335"/>
      <c r="BP15" s="14" t="s">
        <v>52</v>
      </c>
      <c r="BQ15" s="335" t="s">
        <v>53</v>
      </c>
      <c r="BR15" s="335"/>
      <c r="BS15" s="335"/>
      <c r="BT15" s="335"/>
      <c r="BU15" s="335"/>
      <c r="BV15" s="335"/>
      <c r="BW15" s="335" t="s">
        <v>52</v>
      </c>
      <c r="BX15" s="335"/>
      <c r="BY15" s="335" t="s">
        <v>53</v>
      </c>
      <c r="BZ15" s="335"/>
      <c r="CA15" s="353"/>
      <c r="CB15" s="34"/>
      <c r="CC15" s="34"/>
      <c r="CD15" s="34"/>
      <c r="CE15" s="34"/>
    </row>
    <row r="16" spans="1:83" ht="132" customHeight="1">
      <c r="A16" s="335"/>
      <c r="B16" s="335"/>
      <c r="C16" s="335"/>
      <c r="D16" s="335"/>
      <c r="E16" s="14" t="s">
        <v>38</v>
      </c>
      <c r="F16" s="14" t="s">
        <v>38</v>
      </c>
      <c r="G16" s="14" t="s">
        <v>54</v>
      </c>
      <c r="H16" s="14" t="s">
        <v>55</v>
      </c>
      <c r="I16" s="14" t="s">
        <v>56</v>
      </c>
      <c r="J16" s="14" t="s">
        <v>57</v>
      </c>
      <c r="K16" s="14" t="s">
        <v>58</v>
      </c>
      <c r="L16" s="14" t="s">
        <v>38</v>
      </c>
      <c r="M16" s="14" t="s">
        <v>38</v>
      </c>
      <c r="N16" s="14" t="s">
        <v>54</v>
      </c>
      <c r="O16" s="14" t="s">
        <v>55</v>
      </c>
      <c r="P16" s="14" t="s">
        <v>56</v>
      </c>
      <c r="Q16" s="14" t="s">
        <v>57</v>
      </c>
      <c r="R16" s="14" t="s">
        <v>58</v>
      </c>
      <c r="S16" s="14" t="s">
        <v>38</v>
      </c>
      <c r="T16" s="14" t="s">
        <v>38</v>
      </c>
      <c r="U16" s="14" t="s">
        <v>54</v>
      </c>
      <c r="V16" s="14" t="s">
        <v>55</v>
      </c>
      <c r="W16" s="14" t="s">
        <v>56</v>
      </c>
      <c r="X16" s="14" t="s">
        <v>57</v>
      </c>
      <c r="Y16" s="14" t="s">
        <v>58</v>
      </c>
      <c r="Z16" s="14" t="s">
        <v>38</v>
      </c>
      <c r="AA16" s="14" t="s">
        <v>38</v>
      </c>
      <c r="AB16" s="14" t="s">
        <v>54</v>
      </c>
      <c r="AC16" s="14" t="s">
        <v>55</v>
      </c>
      <c r="AD16" s="14" t="s">
        <v>56</v>
      </c>
      <c r="AE16" s="14" t="s">
        <v>57</v>
      </c>
      <c r="AF16" s="14" t="s">
        <v>58</v>
      </c>
      <c r="AG16" s="14" t="s">
        <v>38</v>
      </c>
      <c r="AH16" s="14" t="s">
        <v>38</v>
      </c>
      <c r="AI16" s="14" t="s">
        <v>54</v>
      </c>
      <c r="AJ16" s="14" t="s">
        <v>55</v>
      </c>
      <c r="AK16" s="14" t="s">
        <v>56</v>
      </c>
      <c r="AL16" s="14" t="s">
        <v>57</v>
      </c>
      <c r="AM16" s="14" t="s">
        <v>58</v>
      </c>
      <c r="AN16" s="14" t="s">
        <v>38</v>
      </c>
      <c r="AO16" s="14" t="s">
        <v>38</v>
      </c>
      <c r="AP16" s="14" t="s">
        <v>54</v>
      </c>
      <c r="AQ16" s="14" t="s">
        <v>55</v>
      </c>
      <c r="AR16" s="14" t="s">
        <v>56</v>
      </c>
      <c r="AS16" s="14" t="s">
        <v>57</v>
      </c>
      <c r="AT16" s="14" t="s">
        <v>58</v>
      </c>
      <c r="AU16" s="14" t="s">
        <v>38</v>
      </c>
      <c r="AV16" s="14" t="s">
        <v>38</v>
      </c>
      <c r="AW16" s="14" t="s">
        <v>54</v>
      </c>
      <c r="AX16" s="14" t="s">
        <v>55</v>
      </c>
      <c r="AY16" s="14" t="s">
        <v>56</v>
      </c>
      <c r="AZ16" s="14" t="s">
        <v>57</v>
      </c>
      <c r="BA16" s="14" t="s">
        <v>58</v>
      </c>
      <c r="BB16" s="14" t="s">
        <v>38</v>
      </c>
      <c r="BC16" s="14" t="s">
        <v>38</v>
      </c>
      <c r="BD16" s="14" t="s">
        <v>54</v>
      </c>
      <c r="BE16" s="14" t="s">
        <v>55</v>
      </c>
      <c r="BF16" s="14" t="s">
        <v>56</v>
      </c>
      <c r="BG16" s="14" t="s">
        <v>57</v>
      </c>
      <c r="BH16" s="14" t="s">
        <v>58</v>
      </c>
      <c r="BI16" s="14" t="s">
        <v>38</v>
      </c>
      <c r="BJ16" s="14" t="s">
        <v>38</v>
      </c>
      <c r="BK16" s="14" t="s">
        <v>54</v>
      </c>
      <c r="BL16" s="14" t="s">
        <v>55</v>
      </c>
      <c r="BM16" s="14" t="s">
        <v>56</v>
      </c>
      <c r="BN16" s="14" t="s">
        <v>57</v>
      </c>
      <c r="BO16" s="14" t="s">
        <v>58</v>
      </c>
      <c r="BP16" s="14" t="s">
        <v>38</v>
      </c>
      <c r="BQ16" s="14" t="s">
        <v>38</v>
      </c>
      <c r="BR16" s="14" t="s">
        <v>54</v>
      </c>
      <c r="BS16" s="14" t="s">
        <v>55</v>
      </c>
      <c r="BT16" s="14" t="s">
        <v>56</v>
      </c>
      <c r="BU16" s="14" t="s">
        <v>57</v>
      </c>
      <c r="BV16" s="14" t="s">
        <v>58</v>
      </c>
      <c r="BW16" s="14" t="s">
        <v>38</v>
      </c>
      <c r="BX16" s="14" t="s">
        <v>22</v>
      </c>
      <c r="BY16" s="14" t="s">
        <v>38</v>
      </c>
      <c r="BZ16" s="14" t="s">
        <v>22</v>
      </c>
      <c r="CA16" s="354"/>
    </row>
    <row r="17" spans="1:82">
      <c r="A17" s="14">
        <v>1</v>
      </c>
      <c r="B17" s="14">
        <v>2</v>
      </c>
      <c r="C17" s="14">
        <v>3</v>
      </c>
      <c r="D17" s="14">
        <v>4</v>
      </c>
      <c r="E17" s="14" t="s">
        <v>447</v>
      </c>
      <c r="F17" s="14" t="s">
        <v>448</v>
      </c>
      <c r="G17" s="14" t="s">
        <v>449</v>
      </c>
      <c r="H17" s="14" t="s">
        <v>450</v>
      </c>
      <c r="I17" s="14" t="s">
        <v>451</v>
      </c>
      <c r="J17" s="14" t="s">
        <v>452</v>
      </c>
      <c r="K17" s="14" t="s">
        <v>453</v>
      </c>
      <c r="L17" s="14" t="s">
        <v>454</v>
      </c>
      <c r="M17" s="14" t="s">
        <v>455</v>
      </c>
      <c r="N17" s="14" t="s">
        <v>456</v>
      </c>
      <c r="O17" s="14" t="s">
        <v>457</v>
      </c>
      <c r="P17" s="14" t="s">
        <v>458</v>
      </c>
      <c r="Q17" s="14" t="s">
        <v>459</v>
      </c>
      <c r="R17" s="14" t="s">
        <v>460</v>
      </c>
      <c r="S17" s="14" t="s">
        <v>461</v>
      </c>
      <c r="T17" s="14" t="s">
        <v>462</v>
      </c>
      <c r="U17" s="14" t="s">
        <v>463</v>
      </c>
      <c r="V17" s="14" t="s">
        <v>464</v>
      </c>
      <c r="W17" s="14" t="s">
        <v>465</v>
      </c>
      <c r="X17" s="14" t="s">
        <v>466</v>
      </c>
      <c r="Y17" s="14" t="s">
        <v>467</v>
      </c>
      <c r="Z17" s="14" t="s">
        <v>468</v>
      </c>
      <c r="AA17" s="14" t="s">
        <v>469</v>
      </c>
      <c r="AB17" s="14" t="s">
        <v>470</v>
      </c>
      <c r="AC17" s="14" t="s">
        <v>471</v>
      </c>
      <c r="AD17" s="14" t="s">
        <v>472</v>
      </c>
      <c r="AE17" s="14" t="s">
        <v>473</v>
      </c>
      <c r="AF17" s="14" t="s">
        <v>474</v>
      </c>
      <c r="AG17" s="14" t="s">
        <v>475</v>
      </c>
      <c r="AH17" s="14" t="s">
        <v>476</v>
      </c>
      <c r="AI17" s="14" t="s">
        <v>477</v>
      </c>
      <c r="AJ17" s="14" t="s">
        <v>478</v>
      </c>
      <c r="AK17" s="14" t="s">
        <v>479</v>
      </c>
      <c r="AL17" s="14" t="s">
        <v>480</v>
      </c>
      <c r="AM17" s="14" t="s">
        <v>481</v>
      </c>
      <c r="AN17" s="14" t="s">
        <v>482</v>
      </c>
      <c r="AO17" s="14" t="s">
        <v>483</v>
      </c>
      <c r="AP17" s="14" t="s">
        <v>484</v>
      </c>
      <c r="AQ17" s="14" t="s">
        <v>485</v>
      </c>
      <c r="AR17" s="14" t="s">
        <v>486</v>
      </c>
      <c r="AS17" s="14" t="s">
        <v>882</v>
      </c>
      <c r="AT17" s="14" t="s">
        <v>881</v>
      </c>
      <c r="AU17" s="14" t="s">
        <v>508</v>
      </c>
      <c r="AV17" s="14" t="s">
        <v>509</v>
      </c>
      <c r="AW17" s="14" t="s">
        <v>510</v>
      </c>
      <c r="AX17" s="14" t="s">
        <v>511</v>
      </c>
      <c r="AY17" s="14" t="s">
        <v>512</v>
      </c>
      <c r="AZ17" s="14" t="s">
        <v>880</v>
      </c>
      <c r="BA17" s="14" t="s">
        <v>879</v>
      </c>
      <c r="BB17" s="14" t="s">
        <v>513</v>
      </c>
      <c r="BC17" s="14" t="s">
        <v>514</v>
      </c>
      <c r="BD17" s="14" t="s">
        <v>515</v>
      </c>
      <c r="BE17" s="14" t="s">
        <v>516</v>
      </c>
      <c r="BF17" s="14" t="s">
        <v>517</v>
      </c>
      <c r="BG17" s="14" t="s">
        <v>878</v>
      </c>
      <c r="BH17" s="14" t="s">
        <v>877</v>
      </c>
      <c r="BI17" s="14" t="s">
        <v>518</v>
      </c>
      <c r="BJ17" s="14" t="s">
        <v>519</v>
      </c>
      <c r="BK17" s="14" t="s">
        <v>520</v>
      </c>
      <c r="BL17" s="14" t="s">
        <v>521</v>
      </c>
      <c r="BM17" s="14" t="s">
        <v>522</v>
      </c>
      <c r="BN17" s="14" t="s">
        <v>876</v>
      </c>
      <c r="BO17" s="14" t="s">
        <v>875</v>
      </c>
      <c r="BP17" s="14" t="s">
        <v>523</v>
      </c>
      <c r="BQ17" s="14" t="s">
        <v>524</v>
      </c>
      <c r="BR17" s="14" t="s">
        <v>525</v>
      </c>
      <c r="BS17" s="14" t="s">
        <v>526</v>
      </c>
      <c r="BT17" s="14" t="s">
        <v>527</v>
      </c>
      <c r="BU17" s="14" t="s">
        <v>874</v>
      </c>
      <c r="BV17" s="14" t="s">
        <v>873</v>
      </c>
      <c r="BW17" s="14">
        <v>7</v>
      </c>
      <c r="BX17" s="14">
        <v>8</v>
      </c>
      <c r="BY17" s="14">
        <v>9</v>
      </c>
      <c r="BZ17" s="14">
        <v>10</v>
      </c>
      <c r="CA17" s="14">
        <v>11</v>
      </c>
    </row>
    <row r="18" spans="1:82" ht="30" customHeight="1">
      <c r="A18" s="49"/>
      <c r="B18" s="55" t="s">
        <v>23</v>
      </c>
      <c r="C18" s="50"/>
      <c r="D18" s="258">
        <f>D19</f>
        <v>31.45</v>
      </c>
      <c r="E18" s="58">
        <v>0</v>
      </c>
      <c r="F18" s="258">
        <f>F19</f>
        <v>31.45</v>
      </c>
      <c r="G18" s="289">
        <v>60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258">
        <f>M19</f>
        <v>1.34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258">
        <f>T19</f>
        <v>10.72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258">
        <f>AA19</f>
        <v>8.73</v>
      </c>
      <c r="AB18" s="289">
        <v>50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258">
        <f>AH19</f>
        <v>10.65</v>
      </c>
      <c r="AI18" s="289">
        <v>10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2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58">
        <v>0</v>
      </c>
      <c r="AV18" s="258">
        <v>0</v>
      </c>
      <c r="AW18" s="58">
        <v>0</v>
      </c>
      <c r="AX18" s="58">
        <v>0</v>
      </c>
      <c r="AY18" s="58">
        <v>0</v>
      </c>
      <c r="AZ18" s="58">
        <v>0</v>
      </c>
      <c r="BA18" s="58">
        <v>0</v>
      </c>
      <c r="BB18" s="58">
        <v>0</v>
      </c>
      <c r="BC18" s="58">
        <v>4.3633333333333333</v>
      </c>
      <c r="BD18" s="58">
        <v>0</v>
      </c>
      <c r="BE18" s="58">
        <v>0</v>
      </c>
      <c r="BF18" s="58">
        <v>0</v>
      </c>
      <c r="BG18" s="58">
        <v>0</v>
      </c>
      <c r="BH18" s="58">
        <v>0</v>
      </c>
      <c r="BI18" s="58">
        <v>0</v>
      </c>
      <c r="BJ18" s="58">
        <v>0</v>
      </c>
      <c r="BK18" s="58">
        <v>0</v>
      </c>
      <c r="BL18" s="58">
        <v>0</v>
      </c>
      <c r="BM18" s="58">
        <v>0</v>
      </c>
      <c r="BN18" s="58">
        <v>0</v>
      </c>
      <c r="BO18" s="58">
        <v>0</v>
      </c>
      <c r="BP18" s="58">
        <v>0</v>
      </c>
      <c r="BQ18" s="58">
        <v>0</v>
      </c>
      <c r="BR18" s="58">
        <v>0</v>
      </c>
      <c r="BS18" s="58">
        <v>0</v>
      </c>
      <c r="BT18" s="58">
        <v>0</v>
      </c>
      <c r="BU18" s="58">
        <v>0</v>
      </c>
      <c r="BV18" s="58">
        <v>0</v>
      </c>
      <c r="BW18" s="58">
        <v>0</v>
      </c>
      <c r="BX18" s="58">
        <v>0</v>
      </c>
      <c r="BY18" s="258">
        <v>10.759166666666669</v>
      </c>
      <c r="BZ18" s="315">
        <v>45.542890341854203</v>
      </c>
      <c r="CA18" s="296"/>
      <c r="CD18" s="57">
        <v>0</v>
      </c>
    </row>
    <row r="19" spans="1:82" s="35" customFormat="1">
      <c r="A19" s="38" t="s">
        <v>966</v>
      </c>
      <c r="B19" s="39" t="s">
        <v>967</v>
      </c>
      <c r="C19" s="38"/>
      <c r="D19" s="258">
        <f>D20+D29</f>
        <v>31.45</v>
      </c>
      <c r="E19" s="58">
        <v>0</v>
      </c>
      <c r="F19" s="258">
        <f>F20+F29</f>
        <v>31.45</v>
      </c>
      <c r="G19" s="289">
        <v>60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258">
        <f>M20+M29</f>
        <v>1.34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258">
        <v>10.72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258">
        <v>8.73</v>
      </c>
      <c r="AB19" s="289">
        <v>50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258">
        <f>AH20+AH29</f>
        <v>10.65</v>
      </c>
      <c r="AI19" s="289">
        <v>10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258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58">
        <v>0</v>
      </c>
      <c r="AV19" s="258">
        <v>0</v>
      </c>
      <c r="AW19" s="58">
        <v>0</v>
      </c>
      <c r="AX19" s="58">
        <v>0</v>
      </c>
      <c r="AY19" s="58">
        <v>0</v>
      </c>
      <c r="AZ19" s="58">
        <v>0</v>
      </c>
      <c r="BA19" s="58">
        <v>0</v>
      </c>
      <c r="BB19" s="58">
        <v>0</v>
      </c>
      <c r="BC19" s="58">
        <v>4.3633333333333333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0</v>
      </c>
      <c r="BX19" s="58">
        <v>0</v>
      </c>
      <c r="BY19" s="258">
        <v>10.759166666666669</v>
      </c>
      <c r="BZ19" s="315">
        <v>45.542890341854203</v>
      </c>
      <c r="CA19" s="295"/>
      <c r="CD19" s="57">
        <v>0</v>
      </c>
    </row>
    <row r="20" spans="1:82" s="35" customFormat="1" ht="56.25">
      <c r="A20" s="38" t="s">
        <v>681</v>
      </c>
      <c r="B20" s="39" t="s">
        <v>968</v>
      </c>
      <c r="C20" s="38"/>
      <c r="D20" s="258">
        <f>D21</f>
        <v>20.21</v>
      </c>
      <c r="E20" s="58">
        <v>0</v>
      </c>
      <c r="F20" s="258">
        <f>F21</f>
        <v>20.21</v>
      </c>
      <c r="G20" s="289">
        <v>60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258">
        <f>M21</f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258">
        <f>T21</f>
        <v>3.43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258">
        <f>AA21</f>
        <v>6.1400000000000006</v>
      </c>
      <c r="AB20" s="289">
        <v>50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258">
        <f>AH21</f>
        <v>10.65</v>
      </c>
      <c r="AI20" s="289">
        <v>10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2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58">
        <v>0</v>
      </c>
      <c r="AV20" s="258">
        <v>0</v>
      </c>
      <c r="AW20" s="58">
        <v>0</v>
      </c>
      <c r="AX20" s="58">
        <v>0</v>
      </c>
      <c r="AY20" s="58">
        <v>0</v>
      </c>
      <c r="AZ20" s="58">
        <v>0</v>
      </c>
      <c r="BA20" s="58">
        <v>0</v>
      </c>
      <c r="BB20" s="58">
        <v>0</v>
      </c>
      <c r="BC20" s="58">
        <v>0.96583333333333332</v>
      </c>
      <c r="BD20" s="58">
        <v>0</v>
      </c>
      <c r="BE20" s="58">
        <v>0</v>
      </c>
      <c r="BF20" s="58">
        <v>0</v>
      </c>
      <c r="BG20" s="58">
        <v>0</v>
      </c>
      <c r="BH20" s="58">
        <v>0</v>
      </c>
      <c r="BI20" s="58">
        <v>0</v>
      </c>
      <c r="BJ20" s="58">
        <v>0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58">
        <v>0</v>
      </c>
      <c r="BQ20" s="58">
        <v>0</v>
      </c>
      <c r="BR20" s="58">
        <v>0</v>
      </c>
      <c r="BS20" s="58">
        <v>0</v>
      </c>
      <c r="BT20" s="58">
        <v>0</v>
      </c>
      <c r="BU20" s="58">
        <v>0</v>
      </c>
      <c r="BV20" s="58">
        <v>0</v>
      </c>
      <c r="BW20" s="58">
        <v>0</v>
      </c>
      <c r="BX20" s="58">
        <v>0</v>
      </c>
      <c r="BY20" s="68">
        <v>3.0816666666666666</v>
      </c>
      <c r="BZ20" s="315">
        <v>44.998977052674654</v>
      </c>
      <c r="CA20" s="295"/>
      <c r="CD20" s="57">
        <v>0</v>
      </c>
    </row>
    <row r="21" spans="1:82" s="35" customFormat="1" ht="93.75">
      <c r="A21" s="38" t="s">
        <v>845</v>
      </c>
      <c r="B21" s="39" t="s">
        <v>969</v>
      </c>
      <c r="C21" s="38"/>
      <c r="D21" s="258">
        <f>D22</f>
        <v>20.21</v>
      </c>
      <c r="E21" s="58">
        <v>0</v>
      </c>
      <c r="F21" s="258">
        <f>F22</f>
        <v>20.21</v>
      </c>
      <c r="G21" s="289">
        <v>60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258">
        <f>M22</f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258">
        <f>T22</f>
        <v>3.43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258">
        <f>AA22</f>
        <v>6.1400000000000006</v>
      </c>
      <c r="AB21" s="289">
        <v>50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258">
        <f>AH22</f>
        <v>10.65</v>
      </c>
      <c r="AI21" s="289">
        <v>10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258">
        <v>0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58">
        <v>0</v>
      </c>
      <c r="AV21" s="258">
        <v>0</v>
      </c>
      <c r="AW21" s="58">
        <v>0</v>
      </c>
      <c r="AX21" s="58">
        <v>0</v>
      </c>
      <c r="AY21" s="58">
        <v>0</v>
      </c>
      <c r="AZ21" s="58">
        <v>0</v>
      </c>
      <c r="BA21" s="58">
        <v>0</v>
      </c>
      <c r="BB21" s="58">
        <v>0</v>
      </c>
      <c r="BC21" s="58">
        <v>0.96583333333333332</v>
      </c>
      <c r="BD21" s="58">
        <v>0</v>
      </c>
      <c r="BE21" s="58">
        <v>0</v>
      </c>
      <c r="BF21" s="58">
        <v>0</v>
      </c>
      <c r="BG21" s="58">
        <v>0</v>
      </c>
      <c r="BH21" s="58">
        <v>0</v>
      </c>
      <c r="BI21" s="58">
        <v>0</v>
      </c>
      <c r="BJ21" s="58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58">
        <v>0</v>
      </c>
      <c r="BQ21" s="58">
        <v>0</v>
      </c>
      <c r="BR21" s="58">
        <v>0</v>
      </c>
      <c r="BS21" s="58">
        <v>0</v>
      </c>
      <c r="BT21" s="58">
        <v>0</v>
      </c>
      <c r="BU21" s="58">
        <v>0</v>
      </c>
      <c r="BV21" s="58">
        <v>0</v>
      </c>
      <c r="BW21" s="58">
        <v>0</v>
      </c>
      <c r="BX21" s="58">
        <v>0</v>
      </c>
      <c r="BY21" s="68">
        <v>3.0816666666666666</v>
      </c>
      <c r="BZ21" s="315">
        <v>44.998977052674654</v>
      </c>
      <c r="CA21" s="295"/>
      <c r="CD21" s="57">
        <v>0</v>
      </c>
    </row>
    <row r="22" spans="1:82" ht="37.5">
      <c r="A22" s="38" t="s">
        <v>385</v>
      </c>
      <c r="B22" s="39" t="s">
        <v>970</v>
      </c>
      <c r="C22" s="38"/>
      <c r="D22" s="270">
        <f>SUM(D23:D28)</f>
        <v>20.21</v>
      </c>
      <c r="E22" s="58">
        <v>0</v>
      </c>
      <c r="F22" s="270">
        <f>SUM(F23:F28)</f>
        <v>20.21</v>
      </c>
      <c r="G22" s="289">
        <v>60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270">
        <f>SUM(M23:M28)</f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270">
        <v>3.43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270">
        <f>SUM(AA23:AA28)</f>
        <v>6.1400000000000006</v>
      </c>
      <c r="AB22" s="289">
        <v>50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270">
        <f>SUM(AH23:AH28)</f>
        <v>10.65</v>
      </c>
      <c r="AI22" s="289">
        <v>10</v>
      </c>
      <c r="AJ22" s="58">
        <v>0</v>
      </c>
      <c r="AK22" s="58">
        <v>0</v>
      </c>
      <c r="AL22" s="58">
        <v>0</v>
      </c>
      <c r="AM22" s="58">
        <v>0</v>
      </c>
      <c r="AN22" s="59">
        <v>0</v>
      </c>
      <c r="AO22" s="258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8">
        <v>0</v>
      </c>
      <c r="AV22" s="258">
        <v>0</v>
      </c>
      <c r="AW22" s="58">
        <v>0</v>
      </c>
      <c r="AX22" s="58">
        <v>0</v>
      </c>
      <c r="AY22" s="58">
        <v>0</v>
      </c>
      <c r="AZ22" s="58">
        <v>0</v>
      </c>
      <c r="BA22" s="58">
        <v>0</v>
      </c>
      <c r="BB22" s="58">
        <v>0</v>
      </c>
      <c r="BC22" s="58">
        <v>0.96583333333333332</v>
      </c>
      <c r="BD22" s="58">
        <v>0</v>
      </c>
      <c r="BE22" s="58">
        <v>0</v>
      </c>
      <c r="BF22" s="58">
        <v>0</v>
      </c>
      <c r="BG22" s="58">
        <v>0</v>
      </c>
      <c r="BH22" s="58">
        <v>0</v>
      </c>
      <c r="BI22" s="58">
        <v>0</v>
      </c>
      <c r="BJ22" s="58">
        <v>0</v>
      </c>
      <c r="BK22" s="58">
        <v>0</v>
      </c>
      <c r="BL22" s="58">
        <v>0</v>
      </c>
      <c r="BM22" s="58">
        <v>0</v>
      </c>
      <c r="BN22" s="58">
        <v>0</v>
      </c>
      <c r="BO22" s="58">
        <v>0</v>
      </c>
      <c r="BP22" s="58">
        <v>0</v>
      </c>
      <c r="BQ22" s="58">
        <v>0</v>
      </c>
      <c r="BR22" s="58">
        <v>0</v>
      </c>
      <c r="BS22" s="58">
        <v>0</v>
      </c>
      <c r="BT22" s="58">
        <v>0</v>
      </c>
      <c r="BU22" s="58">
        <v>0</v>
      </c>
      <c r="BV22" s="58">
        <v>0</v>
      </c>
      <c r="BW22" s="58">
        <v>0</v>
      </c>
      <c r="BX22" s="58">
        <v>0</v>
      </c>
      <c r="BY22" s="271">
        <v>3.0816666666666666</v>
      </c>
      <c r="BZ22" s="271">
        <v>44.998977052674654</v>
      </c>
      <c r="CA22" s="295"/>
      <c r="CD22" s="57">
        <v>0</v>
      </c>
    </row>
    <row r="23" spans="1:82" ht="37.5">
      <c r="A23" s="40" t="s">
        <v>385</v>
      </c>
      <c r="B23" s="41" t="s">
        <v>1016</v>
      </c>
      <c r="C23" s="42" t="s">
        <v>1017</v>
      </c>
      <c r="D23" s="259">
        <v>10.65</v>
      </c>
      <c r="E23" s="58">
        <v>0</v>
      </c>
      <c r="F23" s="259">
        <v>10.65</v>
      </c>
      <c r="G23" s="290">
        <v>10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259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259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259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259">
        <v>10.65</v>
      </c>
      <c r="AI23" s="290">
        <v>10</v>
      </c>
      <c r="AJ23" s="58">
        <v>0</v>
      </c>
      <c r="AK23" s="58">
        <v>0</v>
      </c>
      <c r="AL23" s="58">
        <v>0</v>
      </c>
      <c r="AM23" s="58">
        <v>0</v>
      </c>
      <c r="AN23" s="59">
        <v>0</v>
      </c>
      <c r="AO23" s="259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8">
        <v>0</v>
      </c>
      <c r="AV23" s="259">
        <v>0</v>
      </c>
      <c r="AW23" s="58">
        <v>0</v>
      </c>
      <c r="AX23" s="58">
        <v>0</v>
      </c>
      <c r="AY23" s="58">
        <v>0</v>
      </c>
      <c r="AZ23" s="58">
        <v>0</v>
      </c>
      <c r="BA23" s="58">
        <v>0</v>
      </c>
      <c r="BB23" s="58">
        <v>0</v>
      </c>
      <c r="BC23" s="259">
        <v>0</v>
      </c>
      <c r="BD23" s="58">
        <v>0</v>
      </c>
      <c r="BE23" s="58">
        <v>0</v>
      </c>
      <c r="BF23" s="58">
        <v>0</v>
      </c>
      <c r="BG23" s="58">
        <v>0</v>
      </c>
      <c r="BH23" s="58">
        <v>0</v>
      </c>
      <c r="BI23" s="58">
        <v>0</v>
      </c>
      <c r="BJ23" s="58">
        <v>0</v>
      </c>
      <c r="BK23" s="58">
        <v>0</v>
      </c>
      <c r="BL23" s="58">
        <v>0</v>
      </c>
      <c r="BM23" s="58">
        <v>0</v>
      </c>
      <c r="BN23" s="58">
        <v>0</v>
      </c>
      <c r="BO23" s="58">
        <v>0</v>
      </c>
      <c r="BP23" s="58">
        <v>0</v>
      </c>
      <c r="BQ23" s="58">
        <v>0</v>
      </c>
      <c r="BR23" s="58">
        <v>0</v>
      </c>
      <c r="BS23" s="58">
        <v>0</v>
      </c>
      <c r="BT23" s="58">
        <v>0</v>
      </c>
      <c r="BU23" s="58">
        <v>0</v>
      </c>
      <c r="BV23" s="58">
        <v>0</v>
      </c>
      <c r="BW23" s="58">
        <v>0</v>
      </c>
      <c r="BX23" s="58">
        <v>0</v>
      </c>
      <c r="BY23" s="259">
        <v>0</v>
      </c>
      <c r="BZ23" s="259">
        <v>0</v>
      </c>
      <c r="CA23" s="70"/>
      <c r="CD23" s="57">
        <v>0</v>
      </c>
    </row>
    <row r="24" spans="1:82" ht="37.5">
      <c r="A24" s="40" t="s">
        <v>385</v>
      </c>
      <c r="B24" s="41" t="s">
        <v>1018</v>
      </c>
      <c r="C24" s="42" t="s">
        <v>1019</v>
      </c>
      <c r="D24" s="259">
        <v>5.24</v>
      </c>
      <c r="E24" s="58">
        <v>0</v>
      </c>
      <c r="F24" s="259">
        <v>5.24</v>
      </c>
      <c r="G24" s="290">
        <v>50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259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259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259">
        <v>5.24</v>
      </c>
      <c r="AB24" s="290">
        <v>50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259">
        <v>0</v>
      </c>
      <c r="AI24" s="80"/>
      <c r="AJ24" s="58">
        <v>0</v>
      </c>
      <c r="AK24" s="58">
        <v>0</v>
      </c>
      <c r="AL24" s="58">
        <v>0</v>
      </c>
      <c r="AM24" s="58">
        <v>0</v>
      </c>
      <c r="AN24" s="59">
        <v>0</v>
      </c>
      <c r="AO24" s="2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8">
        <v>0</v>
      </c>
      <c r="AV24" s="259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9">
        <v>0.65583333333333338</v>
      </c>
      <c r="BD24" s="58">
        <v>0</v>
      </c>
      <c r="BE24" s="58">
        <v>0</v>
      </c>
      <c r="BF24" s="58">
        <v>0</v>
      </c>
      <c r="BG24" s="58">
        <v>0</v>
      </c>
      <c r="BH24" s="58">
        <v>0</v>
      </c>
      <c r="BI24" s="58">
        <v>0</v>
      </c>
      <c r="BJ24" s="58">
        <v>0</v>
      </c>
      <c r="BK24" s="58">
        <v>0</v>
      </c>
      <c r="BL24" s="58">
        <v>0</v>
      </c>
      <c r="BM24" s="58">
        <v>0</v>
      </c>
      <c r="BN24" s="58">
        <v>0</v>
      </c>
      <c r="BO24" s="58">
        <v>0</v>
      </c>
      <c r="BP24" s="58">
        <v>0</v>
      </c>
      <c r="BQ24" s="58">
        <v>0</v>
      </c>
      <c r="BR24" s="58">
        <v>0</v>
      </c>
      <c r="BS24" s="58">
        <v>0</v>
      </c>
      <c r="BT24" s="58">
        <v>0</v>
      </c>
      <c r="BU24" s="58">
        <v>0</v>
      </c>
      <c r="BV24" s="58">
        <v>0</v>
      </c>
      <c r="BW24" s="58">
        <v>0</v>
      </c>
      <c r="BX24" s="58">
        <v>0</v>
      </c>
      <c r="BY24" s="259">
        <v>0</v>
      </c>
      <c r="BZ24" s="259">
        <v>0</v>
      </c>
      <c r="CA24" s="70" t="s">
        <v>1093</v>
      </c>
      <c r="CD24" s="57">
        <v>0</v>
      </c>
    </row>
    <row r="25" spans="1:82" ht="37.5">
      <c r="A25" s="40" t="s">
        <v>385</v>
      </c>
      <c r="B25" s="41" t="s">
        <v>1020</v>
      </c>
      <c r="C25" s="42" t="s">
        <v>1021</v>
      </c>
      <c r="D25" s="259">
        <v>0.9</v>
      </c>
      <c r="E25" s="58">
        <v>0</v>
      </c>
      <c r="F25" s="259">
        <v>0.9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259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259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259">
        <v>0.9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259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9">
        <v>0</v>
      </c>
      <c r="AO25" s="259">
        <v>0</v>
      </c>
      <c r="AP25" s="59">
        <v>0</v>
      </c>
      <c r="AQ25" s="59">
        <v>0</v>
      </c>
      <c r="AR25" s="59">
        <v>0</v>
      </c>
      <c r="AS25" s="59">
        <v>0</v>
      </c>
      <c r="AT25" s="59">
        <v>0</v>
      </c>
      <c r="AU25" s="58">
        <v>0</v>
      </c>
      <c r="AV25" s="259">
        <v>0</v>
      </c>
      <c r="AW25" s="58">
        <v>0</v>
      </c>
      <c r="AX25" s="58">
        <v>0</v>
      </c>
      <c r="AY25" s="58">
        <v>0</v>
      </c>
      <c r="AZ25" s="58">
        <v>0</v>
      </c>
      <c r="BA25" s="58">
        <v>0</v>
      </c>
      <c r="BB25" s="58">
        <v>0</v>
      </c>
      <c r="BC25" s="259">
        <v>0</v>
      </c>
      <c r="BD25" s="58">
        <v>0</v>
      </c>
      <c r="BE25" s="58">
        <v>0</v>
      </c>
      <c r="BF25" s="58">
        <v>0</v>
      </c>
      <c r="BG25" s="58">
        <v>0</v>
      </c>
      <c r="BH25" s="58">
        <v>0</v>
      </c>
      <c r="BI25" s="58">
        <v>0</v>
      </c>
      <c r="BJ25" s="58">
        <v>0</v>
      </c>
      <c r="BK25" s="58">
        <v>0</v>
      </c>
      <c r="BL25" s="58">
        <v>0</v>
      </c>
      <c r="BM25" s="58">
        <v>0</v>
      </c>
      <c r="BN25" s="58">
        <v>0</v>
      </c>
      <c r="BO25" s="58">
        <v>0</v>
      </c>
      <c r="BP25" s="58">
        <v>0</v>
      </c>
      <c r="BQ25" s="58">
        <v>0</v>
      </c>
      <c r="BR25" s="58">
        <v>0</v>
      </c>
      <c r="BS25" s="58">
        <v>0</v>
      </c>
      <c r="BT25" s="58">
        <v>0</v>
      </c>
      <c r="BU25" s="58">
        <v>0</v>
      </c>
      <c r="BV25" s="58">
        <v>0</v>
      </c>
      <c r="BW25" s="58">
        <v>0</v>
      </c>
      <c r="BX25" s="58">
        <v>0</v>
      </c>
      <c r="BY25" s="259">
        <v>0</v>
      </c>
      <c r="BZ25" s="259">
        <v>0</v>
      </c>
      <c r="CA25" s="70"/>
      <c r="CD25" s="57">
        <v>0</v>
      </c>
    </row>
    <row r="26" spans="1:82" s="35" customFormat="1" ht="93.75">
      <c r="A26" s="40" t="s">
        <v>385</v>
      </c>
      <c r="B26" s="41" t="s">
        <v>1022</v>
      </c>
      <c r="C26" s="42" t="s">
        <v>1023</v>
      </c>
      <c r="D26" s="259">
        <v>1.01</v>
      </c>
      <c r="E26" s="58">
        <v>0</v>
      </c>
      <c r="F26" s="259">
        <v>1.01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259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259">
        <v>1.01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259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259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259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259">
        <v>0</v>
      </c>
      <c r="AW26" s="58">
        <v>0</v>
      </c>
      <c r="AX26" s="58">
        <v>0</v>
      </c>
      <c r="AY26" s="58">
        <v>0</v>
      </c>
      <c r="AZ26" s="58">
        <v>0</v>
      </c>
      <c r="BA26" s="58">
        <v>0</v>
      </c>
      <c r="BB26" s="58">
        <v>0</v>
      </c>
      <c r="BC26" s="59">
        <v>0.10333333333333333</v>
      </c>
      <c r="BD26" s="58">
        <v>0</v>
      </c>
      <c r="BE26" s="58">
        <v>0</v>
      </c>
      <c r="BF26" s="58">
        <v>0</v>
      </c>
      <c r="BG26" s="58">
        <v>0</v>
      </c>
      <c r="BH26" s="58">
        <v>0</v>
      </c>
      <c r="BI26" s="58">
        <v>0</v>
      </c>
      <c r="BJ26" s="58">
        <v>0</v>
      </c>
      <c r="BK26" s="58">
        <v>0</v>
      </c>
      <c r="BL26" s="58">
        <v>0</v>
      </c>
      <c r="BM26" s="58">
        <v>0</v>
      </c>
      <c r="BN26" s="58">
        <v>0</v>
      </c>
      <c r="BO26" s="58">
        <v>0</v>
      </c>
      <c r="BP26" s="58">
        <v>0</v>
      </c>
      <c r="BQ26" s="58">
        <v>0</v>
      </c>
      <c r="BR26" s="58">
        <v>0</v>
      </c>
      <c r="BS26" s="58">
        <v>0</v>
      </c>
      <c r="BT26" s="58">
        <v>0</v>
      </c>
      <c r="BU26" s="58">
        <v>0</v>
      </c>
      <c r="BV26" s="58">
        <v>0</v>
      </c>
      <c r="BW26" s="58">
        <v>0</v>
      </c>
      <c r="BX26" s="58">
        <v>0</v>
      </c>
      <c r="BY26" s="259">
        <v>0.90499999999999992</v>
      </c>
      <c r="BZ26" s="259">
        <v>89.752066115702462</v>
      </c>
      <c r="CA26" s="67" t="s">
        <v>1092</v>
      </c>
      <c r="CD26" s="57">
        <v>0</v>
      </c>
    </row>
    <row r="27" spans="1:82" s="35" customFormat="1" ht="93.75">
      <c r="A27" s="40" t="s">
        <v>385</v>
      </c>
      <c r="B27" s="41" t="s">
        <v>1024</v>
      </c>
      <c r="C27" s="42" t="s">
        <v>1025</v>
      </c>
      <c r="D27" s="259">
        <v>1.62</v>
      </c>
      <c r="E27" s="58">
        <v>0</v>
      </c>
      <c r="F27" s="259">
        <v>1.62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259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259">
        <v>1.62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259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259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259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58">
        <v>0</v>
      </c>
      <c r="AV27" s="259">
        <v>0</v>
      </c>
      <c r="AW27" s="58">
        <v>0</v>
      </c>
      <c r="AX27" s="58">
        <v>0</v>
      </c>
      <c r="AY27" s="58">
        <v>0</v>
      </c>
      <c r="AZ27" s="58">
        <v>0</v>
      </c>
      <c r="BA27" s="58">
        <v>0</v>
      </c>
      <c r="BB27" s="58">
        <v>0</v>
      </c>
      <c r="BC27" s="59">
        <v>0.10333333333333333</v>
      </c>
      <c r="BD27" s="58">
        <v>0</v>
      </c>
      <c r="BE27" s="58">
        <v>0</v>
      </c>
      <c r="BF27" s="58">
        <v>0</v>
      </c>
      <c r="BG27" s="58">
        <v>0</v>
      </c>
      <c r="BH27" s="58">
        <v>0</v>
      </c>
      <c r="BI27" s="58">
        <v>0</v>
      </c>
      <c r="BJ27" s="58">
        <v>0</v>
      </c>
      <c r="BK27" s="58">
        <v>0</v>
      </c>
      <c r="BL27" s="58">
        <v>0</v>
      </c>
      <c r="BM27" s="58">
        <v>0</v>
      </c>
      <c r="BN27" s="58">
        <v>0</v>
      </c>
      <c r="BO27" s="58">
        <v>0</v>
      </c>
      <c r="BP27" s="58">
        <v>0</v>
      </c>
      <c r="BQ27" s="58">
        <v>0</v>
      </c>
      <c r="BR27" s="58">
        <v>0</v>
      </c>
      <c r="BS27" s="58">
        <v>0</v>
      </c>
      <c r="BT27" s="58">
        <v>0</v>
      </c>
      <c r="BU27" s="58">
        <v>0</v>
      </c>
      <c r="BV27" s="58">
        <v>0</v>
      </c>
      <c r="BW27" s="58">
        <v>0</v>
      </c>
      <c r="BX27" s="58">
        <v>0</v>
      </c>
      <c r="BY27" s="259">
        <v>1.5050000000000001</v>
      </c>
      <c r="BZ27" s="259">
        <v>93.575129533678762</v>
      </c>
      <c r="CA27" s="67" t="s">
        <v>1092</v>
      </c>
      <c r="CD27" s="57">
        <v>0</v>
      </c>
    </row>
    <row r="28" spans="1:82" ht="93.75">
      <c r="A28" s="40" t="s">
        <v>385</v>
      </c>
      <c r="B28" s="41" t="s">
        <v>1026</v>
      </c>
      <c r="C28" s="42" t="s">
        <v>1027</v>
      </c>
      <c r="D28" s="259">
        <v>0.79</v>
      </c>
      <c r="E28" s="58">
        <v>0</v>
      </c>
      <c r="F28" s="259">
        <v>0.79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259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259">
        <v>0.79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259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259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259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8">
        <v>0</v>
      </c>
      <c r="AV28" s="259">
        <v>0</v>
      </c>
      <c r="AW28" s="58">
        <v>0</v>
      </c>
      <c r="AX28" s="58">
        <v>0</v>
      </c>
      <c r="AY28" s="58">
        <v>0</v>
      </c>
      <c r="AZ28" s="58">
        <v>0</v>
      </c>
      <c r="BA28" s="58">
        <v>0</v>
      </c>
      <c r="BB28" s="58">
        <v>0</v>
      </c>
      <c r="BC28" s="59">
        <v>0.10333333333333333</v>
      </c>
      <c r="BD28" s="58">
        <v>0</v>
      </c>
      <c r="BE28" s="58">
        <v>0</v>
      </c>
      <c r="BF28" s="58">
        <v>0</v>
      </c>
      <c r="BG28" s="58">
        <v>0</v>
      </c>
      <c r="BH28" s="58">
        <v>0</v>
      </c>
      <c r="BI28" s="58">
        <v>0</v>
      </c>
      <c r="BJ28" s="58">
        <v>0</v>
      </c>
      <c r="BK28" s="58">
        <v>0</v>
      </c>
      <c r="BL28" s="58">
        <v>0</v>
      </c>
      <c r="BM28" s="58">
        <v>0</v>
      </c>
      <c r="BN28" s="58">
        <v>0</v>
      </c>
      <c r="BO28" s="58">
        <v>0</v>
      </c>
      <c r="BP28" s="58">
        <v>0</v>
      </c>
      <c r="BQ28" s="58">
        <v>0</v>
      </c>
      <c r="BR28" s="58">
        <v>0</v>
      </c>
      <c r="BS28" s="58">
        <v>0</v>
      </c>
      <c r="BT28" s="58">
        <v>0</v>
      </c>
      <c r="BU28" s="58">
        <v>0</v>
      </c>
      <c r="BV28" s="58">
        <v>0</v>
      </c>
      <c r="BW28" s="58">
        <v>0</v>
      </c>
      <c r="BX28" s="58">
        <v>0</v>
      </c>
      <c r="BY28" s="259">
        <v>0.67166666666666675</v>
      </c>
      <c r="BZ28" s="259">
        <v>86.666666666666671</v>
      </c>
      <c r="CA28" s="67" t="s">
        <v>1092</v>
      </c>
      <c r="CD28" s="57">
        <v>0</v>
      </c>
    </row>
    <row r="29" spans="1:82" s="35" customFormat="1" ht="37.5">
      <c r="A29" s="38" t="s">
        <v>688</v>
      </c>
      <c r="B29" s="88" t="s">
        <v>971</v>
      </c>
      <c r="C29" s="87"/>
      <c r="D29" s="270">
        <f>SUM(D30:D38)</f>
        <v>11.239999999999998</v>
      </c>
      <c r="E29" s="58">
        <v>0</v>
      </c>
      <c r="F29" s="270">
        <f>SUM(F30:F38)</f>
        <v>11.239999999999998</v>
      </c>
      <c r="G29" s="37"/>
      <c r="H29" s="37"/>
      <c r="I29" s="37"/>
      <c r="J29" s="37"/>
      <c r="K29" s="37"/>
      <c r="L29" s="37"/>
      <c r="M29" s="270">
        <v>1.34</v>
      </c>
      <c r="N29" s="37"/>
      <c r="O29" s="37"/>
      <c r="P29" s="37"/>
      <c r="Q29" s="37"/>
      <c r="R29" s="37"/>
      <c r="S29" s="37"/>
      <c r="T29" s="270">
        <v>7.3</v>
      </c>
      <c r="U29" s="56"/>
      <c r="V29" s="56"/>
      <c r="W29" s="56"/>
      <c r="X29" s="56"/>
      <c r="Y29" s="56"/>
      <c r="Z29" s="56"/>
      <c r="AA29" s="270">
        <f t="shared" ref="AA29" si="0">SUM(AA30:AA38)</f>
        <v>2.6</v>
      </c>
      <c r="AB29" s="56"/>
      <c r="AC29" s="56"/>
      <c r="AD29" s="56"/>
      <c r="AE29" s="56"/>
      <c r="AF29" s="56"/>
      <c r="AG29" s="56"/>
      <c r="AH29" s="270">
        <f t="shared" ref="AH29" si="1">SUM(AH30:AH38)</f>
        <v>0</v>
      </c>
      <c r="AI29" s="56"/>
      <c r="AJ29" s="56"/>
      <c r="AK29" s="56"/>
      <c r="AL29" s="56"/>
      <c r="AM29" s="56"/>
      <c r="AN29" s="56"/>
      <c r="AO29" s="270">
        <f t="shared" ref="AO29" si="2">SUM(AO30:AO38)</f>
        <v>0</v>
      </c>
      <c r="AP29" s="56"/>
      <c r="AQ29" s="56"/>
      <c r="AR29" s="56"/>
      <c r="AS29" s="56"/>
      <c r="AT29" s="56"/>
      <c r="AU29" s="56"/>
      <c r="AV29" s="270">
        <f t="shared" ref="AV29" si="3">SUM(AV30:AV38)</f>
        <v>0</v>
      </c>
      <c r="AW29" s="56"/>
      <c r="AX29" s="56"/>
      <c r="AY29" s="56"/>
      <c r="AZ29" s="56"/>
      <c r="BA29" s="56"/>
      <c r="BB29" s="56"/>
      <c r="BC29" s="56">
        <v>3.3975</v>
      </c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271">
        <v>7.6775000000000011</v>
      </c>
      <c r="BZ29" s="271">
        <v>46.08680363103376</v>
      </c>
      <c r="CA29" s="67"/>
      <c r="CD29" s="57">
        <v>0</v>
      </c>
    </row>
    <row r="30" spans="1:82" ht="56.25">
      <c r="A30" s="98" t="s">
        <v>688</v>
      </c>
      <c r="B30" s="41" t="s">
        <v>998</v>
      </c>
      <c r="C30" s="102" t="s">
        <v>999</v>
      </c>
      <c r="D30" s="259">
        <v>2.4300000000000002</v>
      </c>
      <c r="E30" s="58">
        <v>0</v>
      </c>
      <c r="F30" s="259">
        <v>2.4300000000000002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259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259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259">
        <v>2.4300000000000002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259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259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0</v>
      </c>
      <c r="AV30" s="259">
        <v>0</v>
      </c>
      <c r="AW30" s="58">
        <v>0</v>
      </c>
      <c r="AX30" s="58">
        <v>0</v>
      </c>
      <c r="AY30" s="58">
        <v>0</v>
      </c>
      <c r="AZ30" s="58">
        <v>0</v>
      </c>
      <c r="BA30" s="58">
        <v>0</v>
      </c>
      <c r="BB30" s="58">
        <v>0</v>
      </c>
      <c r="BC30" s="59">
        <v>2.5150000000000001</v>
      </c>
      <c r="BD30" s="58">
        <v>0</v>
      </c>
      <c r="BE30" s="58">
        <v>0</v>
      </c>
      <c r="BF30" s="58">
        <v>0</v>
      </c>
      <c r="BG30" s="58">
        <v>0</v>
      </c>
      <c r="BH30" s="58">
        <v>0</v>
      </c>
      <c r="BI30" s="58">
        <v>0</v>
      </c>
      <c r="BJ30" s="58">
        <v>0</v>
      </c>
      <c r="BK30" s="58">
        <v>0</v>
      </c>
      <c r="BL30" s="58">
        <v>0</v>
      </c>
      <c r="BM30" s="58">
        <v>0</v>
      </c>
      <c r="BN30" s="58">
        <v>0</v>
      </c>
      <c r="BO30" s="58">
        <v>0</v>
      </c>
      <c r="BP30" s="58">
        <v>0</v>
      </c>
      <c r="BQ30" s="58">
        <v>0</v>
      </c>
      <c r="BR30" s="58">
        <v>0</v>
      </c>
      <c r="BS30" s="58">
        <v>0</v>
      </c>
      <c r="BT30" s="58">
        <v>0</v>
      </c>
      <c r="BU30" s="58">
        <v>0</v>
      </c>
      <c r="BV30" s="58">
        <v>0</v>
      </c>
      <c r="BW30" s="58">
        <v>0</v>
      </c>
      <c r="BX30" s="58">
        <v>0</v>
      </c>
      <c r="BY30" s="259">
        <v>-8.9999999999999719E-2</v>
      </c>
      <c r="BZ30" s="259">
        <v>3.7113402061855547</v>
      </c>
      <c r="CA30" s="67" t="s">
        <v>1091</v>
      </c>
    </row>
    <row r="31" spans="1:82" ht="56.25">
      <c r="A31" s="99" t="s">
        <v>688</v>
      </c>
      <c r="B31" s="43" t="s">
        <v>1000</v>
      </c>
      <c r="C31" s="42" t="s">
        <v>1001</v>
      </c>
      <c r="D31" s="259">
        <v>5.82</v>
      </c>
      <c r="E31" s="58">
        <v>0</v>
      </c>
      <c r="F31" s="259">
        <v>5.82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259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259">
        <v>5.82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259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259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259">
        <v>0</v>
      </c>
      <c r="AP31" s="58">
        <v>0</v>
      </c>
      <c r="AQ31" s="58">
        <v>0</v>
      </c>
      <c r="AR31" s="58">
        <v>0</v>
      </c>
      <c r="AS31" s="58">
        <v>0</v>
      </c>
      <c r="AT31" s="58">
        <v>0</v>
      </c>
      <c r="AU31" s="58">
        <v>0</v>
      </c>
      <c r="AV31" s="259">
        <v>0</v>
      </c>
      <c r="AW31" s="58">
        <v>0</v>
      </c>
      <c r="AX31" s="58">
        <v>0</v>
      </c>
      <c r="AY31" s="58">
        <v>0</v>
      </c>
      <c r="AZ31" s="58">
        <v>0</v>
      </c>
      <c r="BA31" s="58">
        <v>0</v>
      </c>
      <c r="BB31" s="58">
        <v>0</v>
      </c>
      <c r="BC31" s="259">
        <v>0</v>
      </c>
      <c r="BD31" s="58">
        <v>0</v>
      </c>
      <c r="BE31" s="58">
        <v>0</v>
      </c>
      <c r="BF31" s="58">
        <v>0</v>
      </c>
      <c r="BG31" s="58">
        <v>0</v>
      </c>
      <c r="BH31" s="58">
        <v>0</v>
      </c>
      <c r="BI31" s="58">
        <v>0</v>
      </c>
      <c r="BJ31" s="58">
        <v>0</v>
      </c>
      <c r="BK31" s="58">
        <v>0</v>
      </c>
      <c r="BL31" s="58">
        <v>0</v>
      </c>
      <c r="BM31" s="58">
        <v>0</v>
      </c>
      <c r="BN31" s="58">
        <v>0</v>
      </c>
      <c r="BO31" s="58">
        <v>0</v>
      </c>
      <c r="BP31" s="58">
        <v>0</v>
      </c>
      <c r="BQ31" s="58">
        <v>0</v>
      </c>
      <c r="BR31" s="58">
        <v>0</v>
      </c>
      <c r="BS31" s="58">
        <v>0</v>
      </c>
      <c r="BT31" s="58">
        <v>0</v>
      </c>
      <c r="BU31" s="58">
        <v>0</v>
      </c>
      <c r="BV31" s="58">
        <v>0</v>
      </c>
      <c r="BW31" s="58">
        <v>0</v>
      </c>
      <c r="BX31" s="58">
        <v>0</v>
      </c>
      <c r="BY31" s="259">
        <v>5.8250000000000002</v>
      </c>
      <c r="BZ31" s="259">
        <v>100</v>
      </c>
      <c r="CA31" s="67" t="s">
        <v>1077</v>
      </c>
    </row>
    <row r="32" spans="1:82">
      <c r="A32" s="98" t="s">
        <v>688</v>
      </c>
      <c r="B32" s="43" t="s">
        <v>1002</v>
      </c>
      <c r="C32" s="42" t="s">
        <v>1003</v>
      </c>
      <c r="D32" s="259">
        <v>1.47</v>
      </c>
      <c r="E32" s="58">
        <v>0</v>
      </c>
      <c r="F32" s="259">
        <v>1.47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259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259">
        <v>1.47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259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259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259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0</v>
      </c>
      <c r="AV32" s="259">
        <v>0</v>
      </c>
      <c r="AW32" s="58">
        <v>0</v>
      </c>
      <c r="AX32" s="58">
        <v>0</v>
      </c>
      <c r="AY32" s="58">
        <v>0</v>
      </c>
      <c r="AZ32" s="58">
        <v>0</v>
      </c>
      <c r="BA32" s="58">
        <v>0</v>
      </c>
      <c r="BB32" s="58">
        <v>0</v>
      </c>
      <c r="BC32" s="259">
        <v>0</v>
      </c>
      <c r="BD32" s="58">
        <v>0</v>
      </c>
      <c r="BE32" s="58">
        <v>0</v>
      </c>
      <c r="BF32" s="58">
        <v>0</v>
      </c>
      <c r="BG32" s="58">
        <v>0</v>
      </c>
      <c r="BH32" s="58">
        <v>0</v>
      </c>
      <c r="BI32" s="58">
        <v>0</v>
      </c>
      <c r="BJ32" s="58">
        <v>0</v>
      </c>
      <c r="BK32" s="58">
        <v>0</v>
      </c>
      <c r="BL32" s="58">
        <v>0</v>
      </c>
      <c r="BM32" s="58">
        <v>0</v>
      </c>
      <c r="BN32" s="58">
        <v>0</v>
      </c>
      <c r="BO32" s="58">
        <v>0</v>
      </c>
      <c r="BP32" s="58">
        <v>0</v>
      </c>
      <c r="BQ32" s="58">
        <v>0</v>
      </c>
      <c r="BR32" s="58">
        <v>0</v>
      </c>
      <c r="BS32" s="58">
        <v>0</v>
      </c>
      <c r="BT32" s="58">
        <v>0</v>
      </c>
      <c r="BU32" s="58">
        <v>0</v>
      </c>
      <c r="BV32" s="58">
        <v>0</v>
      </c>
      <c r="BW32" s="58">
        <v>0</v>
      </c>
      <c r="BX32" s="58">
        <v>0</v>
      </c>
      <c r="BY32" s="259">
        <v>1.4750000000000001</v>
      </c>
      <c r="BZ32" s="259">
        <v>100</v>
      </c>
      <c r="CA32" s="67" t="s">
        <v>1090</v>
      </c>
    </row>
    <row r="33" spans="1:79">
      <c r="A33" s="98" t="s">
        <v>688</v>
      </c>
      <c r="B33" s="43" t="s">
        <v>1004</v>
      </c>
      <c r="C33" s="42" t="s">
        <v>1005</v>
      </c>
      <c r="D33" s="259">
        <v>0.17</v>
      </c>
      <c r="E33" s="58">
        <v>0</v>
      </c>
      <c r="F33" s="259">
        <v>0.17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259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259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259">
        <v>0.17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259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259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0</v>
      </c>
      <c r="AU33" s="58">
        <v>0</v>
      </c>
      <c r="AV33" s="259">
        <v>0</v>
      </c>
      <c r="AW33" s="58">
        <v>0</v>
      </c>
      <c r="AX33" s="58">
        <v>0</v>
      </c>
      <c r="AY33" s="58">
        <v>0</v>
      </c>
      <c r="AZ33" s="58">
        <v>0</v>
      </c>
      <c r="BA33" s="58">
        <v>0</v>
      </c>
      <c r="BB33" s="58">
        <v>0</v>
      </c>
      <c r="BC33" s="259">
        <v>0</v>
      </c>
      <c r="BD33" s="58">
        <v>0</v>
      </c>
      <c r="BE33" s="58">
        <v>0</v>
      </c>
      <c r="BF33" s="58">
        <v>0</v>
      </c>
      <c r="BG33" s="58">
        <v>0</v>
      </c>
      <c r="BH33" s="58">
        <v>0</v>
      </c>
      <c r="BI33" s="58">
        <v>0</v>
      </c>
      <c r="BJ33" s="58">
        <v>0</v>
      </c>
      <c r="BK33" s="58">
        <v>0</v>
      </c>
      <c r="BL33" s="58">
        <v>0</v>
      </c>
      <c r="BM33" s="58">
        <v>0</v>
      </c>
      <c r="BN33" s="58">
        <v>0</v>
      </c>
      <c r="BO33" s="58">
        <v>0</v>
      </c>
      <c r="BP33" s="58">
        <v>0</v>
      </c>
      <c r="BQ33" s="58">
        <v>0</v>
      </c>
      <c r="BR33" s="58">
        <v>0</v>
      </c>
      <c r="BS33" s="58">
        <v>0</v>
      </c>
      <c r="BT33" s="58">
        <v>0</v>
      </c>
      <c r="BU33" s="58">
        <v>0</v>
      </c>
      <c r="BV33" s="58">
        <v>0</v>
      </c>
      <c r="BW33" s="58">
        <v>0</v>
      </c>
      <c r="BX33" s="58">
        <v>0</v>
      </c>
      <c r="BY33" s="259">
        <v>0</v>
      </c>
      <c r="BZ33" s="259">
        <v>0</v>
      </c>
      <c r="CA33" s="45"/>
    </row>
    <row r="34" spans="1:79" ht="60" customHeight="1">
      <c r="A34" s="98" t="s">
        <v>688</v>
      </c>
      <c r="B34" s="43" t="s">
        <v>1006</v>
      </c>
      <c r="C34" s="42" t="s">
        <v>1007</v>
      </c>
      <c r="D34" s="259">
        <v>0.28999999999999998</v>
      </c>
      <c r="E34" s="58">
        <v>0</v>
      </c>
      <c r="F34" s="259">
        <v>0.28999999999999998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259">
        <v>0.28999999999999998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259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259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259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259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0</v>
      </c>
      <c r="AU34" s="58">
        <v>0</v>
      </c>
      <c r="AV34" s="259">
        <v>0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259">
        <v>0</v>
      </c>
      <c r="BD34" s="58">
        <v>0</v>
      </c>
      <c r="BE34" s="58">
        <v>0</v>
      </c>
      <c r="BF34" s="58">
        <v>0</v>
      </c>
      <c r="BG34" s="58">
        <v>0</v>
      </c>
      <c r="BH34" s="58">
        <v>0</v>
      </c>
      <c r="BI34" s="58">
        <v>0</v>
      </c>
      <c r="BJ34" s="58">
        <v>0</v>
      </c>
      <c r="BK34" s="58">
        <v>0</v>
      </c>
      <c r="BL34" s="58">
        <v>0</v>
      </c>
      <c r="BM34" s="58">
        <v>0</v>
      </c>
      <c r="BN34" s="58">
        <v>0</v>
      </c>
      <c r="BO34" s="58">
        <v>0</v>
      </c>
      <c r="BP34" s="58">
        <v>0</v>
      </c>
      <c r="BQ34" s="58">
        <v>0</v>
      </c>
      <c r="BR34" s="58">
        <v>0</v>
      </c>
      <c r="BS34" s="58">
        <v>0</v>
      </c>
      <c r="BT34" s="58">
        <v>0</v>
      </c>
      <c r="BU34" s="58">
        <v>0</v>
      </c>
      <c r="BV34" s="58">
        <v>0</v>
      </c>
      <c r="BW34" s="58">
        <v>0</v>
      </c>
      <c r="BX34" s="58">
        <v>0</v>
      </c>
      <c r="BY34" s="259">
        <v>0.29166666666666669</v>
      </c>
      <c r="BZ34" s="316">
        <v>100</v>
      </c>
      <c r="CA34" s="67" t="s">
        <v>1077</v>
      </c>
    </row>
    <row r="35" spans="1:79" ht="60" customHeight="1">
      <c r="A35" s="98" t="s">
        <v>688</v>
      </c>
      <c r="B35" s="43" t="s">
        <v>1008</v>
      </c>
      <c r="C35" s="42" t="s">
        <v>1009</v>
      </c>
      <c r="D35" s="259">
        <v>0.5</v>
      </c>
      <c r="E35" s="58">
        <v>0</v>
      </c>
      <c r="F35" s="259">
        <v>0.5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259">
        <v>0.5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259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259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259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259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259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  <c r="BC35" s="59">
        <v>0.49083333333333334</v>
      </c>
      <c r="BD35" s="58">
        <v>0</v>
      </c>
      <c r="BE35" s="58">
        <v>0</v>
      </c>
      <c r="BF35" s="58">
        <v>0</v>
      </c>
      <c r="BG35" s="58">
        <v>0</v>
      </c>
      <c r="BH35" s="58">
        <v>0</v>
      </c>
      <c r="BI35" s="58">
        <v>0</v>
      </c>
      <c r="BJ35" s="58">
        <v>0</v>
      </c>
      <c r="BK35" s="58">
        <v>0</v>
      </c>
      <c r="BL35" s="58">
        <v>0</v>
      </c>
      <c r="BM35" s="58">
        <v>0</v>
      </c>
      <c r="BN35" s="58">
        <v>0</v>
      </c>
      <c r="BO35" s="58">
        <v>0</v>
      </c>
      <c r="BP35" s="58">
        <v>0</v>
      </c>
      <c r="BQ35" s="58">
        <v>0</v>
      </c>
      <c r="BR35" s="58">
        <v>0</v>
      </c>
      <c r="BS35" s="58">
        <v>0</v>
      </c>
      <c r="BT35" s="58">
        <v>0</v>
      </c>
      <c r="BU35" s="58">
        <v>0</v>
      </c>
      <c r="BV35" s="58">
        <v>0</v>
      </c>
      <c r="BW35" s="58">
        <v>0</v>
      </c>
      <c r="BX35" s="58">
        <v>0</v>
      </c>
      <c r="BY35" s="259">
        <v>9.1666666666666754E-3</v>
      </c>
      <c r="BZ35" s="316">
        <v>-1.833333333333335</v>
      </c>
      <c r="CA35" s="67" t="s">
        <v>1090</v>
      </c>
    </row>
    <row r="36" spans="1:79" ht="60" customHeight="1">
      <c r="A36" s="98" t="s">
        <v>688</v>
      </c>
      <c r="B36" s="43" t="s">
        <v>1010</v>
      </c>
      <c r="C36" s="42" t="s">
        <v>1011</v>
      </c>
      <c r="D36" s="259">
        <v>0.1</v>
      </c>
      <c r="E36" s="58">
        <v>0</v>
      </c>
      <c r="F36" s="259">
        <v>0.1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259">
        <v>0.1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259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259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259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259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259">
        <v>0</v>
      </c>
      <c r="AW36" s="58">
        <v>0</v>
      </c>
      <c r="AX36" s="58">
        <v>0</v>
      </c>
      <c r="AY36" s="58">
        <v>0</v>
      </c>
      <c r="AZ36" s="58">
        <v>0</v>
      </c>
      <c r="BA36" s="58">
        <v>0</v>
      </c>
      <c r="BB36" s="58">
        <v>0</v>
      </c>
      <c r="BC36" s="59">
        <v>0.1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8">
        <v>0</v>
      </c>
      <c r="BN36" s="58">
        <v>0</v>
      </c>
      <c r="BO36" s="58">
        <v>0</v>
      </c>
      <c r="BP36" s="58">
        <v>0</v>
      </c>
      <c r="BQ36" s="58">
        <v>0</v>
      </c>
      <c r="BR36" s="58">
        <v>0</v>
      </c>
      <c r="BS36" s="58">
        <v>0</v>
      </c>
      <c r="BT36" s="58">
        <v>0</v>
      </c>
      <c r="BU36" s="58">
        <v>0</v>
      </c>
      <c r="BV36" s="58">
        <v>0</v>
      </c>
      <c r="BW36" s="58">
        <v>0</v>
      </c>
      <c r="BX36" s="58">
        <v>0</v>
      </c>
      <c r="BY36" s="259">
        <v>0</v>
      </c>
      <c r="BZ36" s="316">
        <v>0</v>
      </c>
      <c r="CA36" s="67" t="s">
        <v>1090</v>
      </c>
    </row>
    <row r="37" spans="1:79" ht="60" customHeight="1">
      <c r="A37" s="98" t="s">
        <v>688</v>
      </c>
      <c r="B37" s="100" t="s">
        <v>1012</v>
      </c>
      <c r="C37" s="100" t="s">
        <v>1013</v>
      </c>
      <c r="D37" s="259">
        <v>0.26</v>
      </c>
      <c r="E37" s="58">
        <v>0</v>
      </c>
      <c r="F37" s="259">
        <v>0.26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259">
        <v>0.26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259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259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259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259">
        <v>0</v>
      </c>
      <c r="AP37" s="58">
        <v>0</v>
      </c>
      <c r="AQ37" s="58">
        <v>0</v>
      </c>
      <c r="AR37" s="58">
        <v>0</v>
      </c>
      <c r="AS37" s="58">
        <v>0</v>
      </c>
      <c r="AT37" s="58">
        <v>0</v>
      </c>
      <c r="AU37" s="58">
        <v>0</v>
      </c>
      <c r="AV37" s="259">
        <v>0</v>
      </c>
      <c r="AW37" s="58">
        <v>0</v>
      </c>
      <c r="AX37" s="58">
        <v>0</v>
      </c>
      <c r="AY37" s="58">
        <v>0</v>
      </c>
      <c r="AZ37" s="58">
        <v>0</v>
      </c>
      <c r="BA37" s="58">
        <v>0</v>
      </c>
      <c r="BB37" s="58">
        <v>0</v>
      </c>
      <c r="BC37" s="59">
        <v>0.29166666666666669</v>
      </c>
      <c r="BD37" s="58">
        <v>0</v>
      </c>
      <c r="BE37" s="58">
        <v>0</v>
      </c>
      <c r="BF37" s="58">
        <v>0</v>
      </c>
      <c r="BG37" s="58">
        <v>0</v>
      </c>
      <c r="BH37" s="58">
        <v>0</v>
      </c>
      <c r="BI37" s="58">
        <v>0</v>
      </c>
      <c r="BJ37" s="58">
        <v>0</v>
      </c>
      <c r="BK37" s="58">
        <v>0</v>
      </c>
      <c r="BL37" s="58">
        <v>0</v>
      </c>
      <c r="BM37" s="58">
        <v>0</v>
      </c>
      <c r="BN37" s="58">
        <v>0</v>
      </c>
      <c r="BO37" s="58">
        <v>0</v>
      </c>
      <c r="BP37" s="58">
        <v>0</v>
      </c>
      <c r="BQ37" s="58">
        <v>0</v>
      </c>
      <c r="BR37" s="58">
        <v>0</v>
      </c>
      <c r="BS37" s="58">
        <v>0</v>
      </c>
      <c r="BT37" s="58">
        <v>0</v>
      </c>
      <c r="BU37" s="58">
        <v>0</v>
      </c>
      <c r="BV37" s="58">
        <v>0</v>
      </c>
      <c r="BW37" s="58">
        <v>0</v>
      </c>
      <c r="BX37" s="58">
        <v>0</v>
      </c>
      <c r="BY37" s="259">
        <v>-3.3333333333333319E-2</v>
      </c>
      <c r="BZ37" s="316">
        <v>12.903225806451607</v>
      </c>
      <c r="CA37" s="67" t="s">
        <v>1077</v>
      </c>
    </row>
    <row r="38" spans="1:79" ht="60" customHeight="1">
      <c r="A38" s="98" t="s">
        <v>688</v>
      </c>
      <c r="B38" s="100" t="s">
        <v>1014</v>
      </c>
      <c r="C38" s="101" t="s">
        <v>1015</v>
      </c>
      <c r="D38" s="259">
        <v>0.2</v>
      </c>
      <c r="E38" s="58">
        <v>0</v>
      </c>
      <c r="F38" s="259">
        <v>0.2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259">
        <v>0.2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259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259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259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259">
        <v>0</v>
      </c>
      <c r="AP38" s="58">
        <v>0</v>
      </c>
      <c r="AQ38" s="58">
        <v>0</v>
      </c>
      <c r="AR38" s="58">
        <v>0</v>
      </c>
      <c r="AS38" s="58">
        <v>0</v>
      </c>
      <c r="AT38" s="58">
        <v>0</v>
      </c>
      <c r="AU38" s="58">
        <v>0</v>
      </c>
      <c r="AV38" s="259">
        <v>0</v>
      </c>
      <c r="AW38" s="58">
        <v>0</v>
      </c>
      <c r="AX38" s="58">
        <v>0</v>
      </c>
      <c r="AY38" s="58">
        <v>0</v>
      </c>
      <c r="AZ38" s="58">
        <v>0</v>
      </c>
      <c r="BA38" s="58">
        <v>0</v>
      </c>
      <c r="BB38" s="58">
        <v>0</v>
      </c>
      <c r="BC38" s="259">
        <v>0</v>
      </c>
      <c r="BD38" s="58">
        <v>0</v>
      </c>
      <c r="BE38" s="58">
        <v>0</v>
      </c>
      <c r="BF38" s="58">
        <v>0</v>
      </c>
      <c r="BG38" s="58">
        <v>0</v>
      </c>
      <c r="BH38" s="58">
        <v>0</v>
      </c>
      <c r="BI38" s="58">
        <v>0</v>
      </c>
      <c r="BJ38" s="58">
        <v>0</v>
      </c>
      <c r="BK38" s="58">
        <v>0</v>
      </c>
      <c r="BL38" s="58">
        <v>0</v>
      </c>
      <c r="BM38" s="58">
        <v>0</v>
      </c>
      <c r="BN38" s="58">
        <v>0</v>
      </c>
      <c r="BO38" s="58">
        <v>0</v>
      </c>
      <c r="BP38" s="58">
        <v>0</v>
      </c>
      <c r="BQ38" s="58">
        <v>0</v>
      </c>
      <c r="BR38" s="58">
        <v>0</v>
      </c>
      <c r="BS38" s="58">
        <v>0</v>
      </c>
      <c r="BT38" s="58">
        <v>0</v>
      </c>
      <c r="BU38" s="58">
        <v>0</v>
      </c>
      <c r="BV38" s="58">
        <v>0</v>
      </c>
      <c r="BW38" s="58">
        <v>0</v>
      </c>
      <c r="BX38" s="58">
        <v>0</v>
      </c>
      <c r="BY38" s="259">
        <v>0.2</v>
      </c>
      <c r="BZ38" s="316">
        <v>100</v>
      </c>
      <c r="CA38" s="67" t="s">
        <v>1077</v>
      </c>
    </row>
  </sheetData>
  <mergeCells count="32">
    <mergeCell ref="A5:CA5"/>
    <mergeCell ref="BY15:BZ15"/>
    <mergeCell ref="BW15:BX15"/>
    <mergeCell ref="BW12:BZ14"/>
    <mergeCell ref="CA12:CA16"/>
    <mergeCell ref="E12:BV12"/>
    <mergeCell ref="AO15:AT15"/>
    <mergeCell ref="AV15:BA15"/>
    <mergeCell ref="BC15:BH15"/>
    <mergeCell ref="BJ15:BO15"/>
    <mergeCell ref="BQ15:BV15"/>
    <mergeCell ref="Z14:AF14"/>
    <mergeCell ref="AN13:BV13"/>
    <mergeCell ref="AN14:AT14"/>
    <mergeCell ref="AU14:BA14"/>
    <mergeCell ref="BB14:BH14"/>
    <mergeCell ref="A12:A16"/>
    <mergeCell ref="B12:B16"/>
    <mergeCell ref="C12:C16"/>
    <mergeCell ref="D12:D16"/>
    <mergeCell ref="E13:AM13"/>
    <mergeCell ref="E14:K14"/>
    <mergeCell ref="L14:R14"/>
    <mergeCell ref="S14:Y14"/>
    <mergeCell ref="BP14:BV14"/>
    <mergeCell ref="AG14:AM14"/>
    <mergeCell ref="F15:K15"/>
    <mergeCell ref="M15:R15"/>
    <mergeCell ref="T15:Y15"/>
    <mergeCell ref="AA15:AF15"/>
    <mergeCell ref="AH15:AM15"/>
    <mergeCell ref="BI14:BO14"/>
  </mergeCells>
  <pageMargins left="0.7" right="0.7" top="0.75" bottom="0.75" header="0.3" footer="0.3"/>
  <pageSetup paperSize="9" scale="10" orientation="portrait" r:id="rId1"/>
  <colBreaks count="1" manualBreakCount="1">
    <brk id="80" max="1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H31"/>
  <sheetViews>
    <sheetView view="pageBreakPreview" topLeftCell="A4" zoomScale="60" zoomScaleNormal="60" workbookViewId="0">
      <selection activeCell="AA26" sqref="AA26"/>
    </sheetView>
  </sheetViews>
  <sheetFormatPr defaultRowHeight="18.75"/>
  <cols>
    <col min="1" max="1" width="13.28515625" style="19" customWidth="1"/>
    <col min="2" max="2" width="51.7109375" style="19" customWidth="1"/>
    <col min="3" max="3" width="30.5703125" style="19" customWidth="1"/>
    <col min="4" max="4" width="39.140625" style="19" customWidth="1"/>
    <col min="5" max="5" width="12.28515625" style="19" bestFit="1" customWidth="1"/>
    <col min="6" max="34" width="9.140625" style="19"/>
    <col min="35" max="35" width="2.140625" style="19" customWidth="1"/>
    <col min="36" max="16384" width="9.140625" style="19"/>
  </cols>
  <sheetData>
    <row r="1" spans="1:34">
      <c r="AH1" s="22" t="s">
        <v>883</v>
      </c>
    </row>
    <row r="2" spans="1:34">
      <c r="AH2" s="22" t="s">
        <v>0</v>
      </c>
    </row>
    <row r="3" spans="1:34">
      <c r="AH3" s="22" t="s">
        <v>25</v>
      </c>
    </row>
    <row r="5" spans="1:34" ht="18.75" customHeight="1">
      <c r="A5" s="351" t="s">
        <v>884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</row>
    <row r="6" spans="1:34">
      <c r="A6" s="351" t="s">
        <v>67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</row>
    <row r="7" spans="1:34" ht="20.25" customHeight="1">
      <c r="A7" s="351" t="s">
        <v>885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</row>
    <row r="8" spans="1:34">
      <c r="A8" s="351" t="s">
        <v>1094</v>
      </c>
      <c r="B8" s="351"/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1"/>
      <c r="AF8" s="351"/>
      <c r="AG8" s="351"/>
      <c r="AH8" s="351"/>
    </row>
    <row r="10" spans="1:3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97" t="s">
        <v>996</v>
      </c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</row>
    <row r="11" spans="1:34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97" t="s">
        <v>986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3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97" t="s">
        <v>997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</row>
    <row r="13" spans="1:34" ht="11.25" customHeight="1">
      <c r="I13" s="71" t="s">
        <v>30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5" spans="1:34" ht="97.5" customHeight="1">
      <c r="A15" s="335" t="s">
        <v>2</v>
      </c>
      <c r="B15" s="335" t="s">
        <v>3</v>
      </c>
      <c r="C15" s="335" t="s">
        <v>4</v>
      </c>
      <c r="D15" s="335" t="s">
        <v>66</v>
      </c>
      <c r="E15" s="335" t="s">
        <v>987</v>
      </c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</row>
    <row r="16" spans="1:34">
      <c r="A16" s="335"/>
      <c r="B16" s="335"/>
      <c r="C16" s="335"/>
      <c r="D16" s="335"/>
      <c r="E16" s="335" t="s">
        <v>13</v>
      </c>
      <c r="F16" s="335"/>
      <c r="G16" s="335"/>
      <c r="H16" s="335"/>
      <c r="I16" s="335"/>
      <c r="J16" s="335" t="s">
        <v>14</v>
      </c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</row>
    <row r="17" spans="1:34">
      <c r="A17" s="335"/>
      <c r="B17" s="335"/>
      <c r="C17" s="335"/>
      <c r="D17" s="335"/>
      <c r="E17" s="335" t="s">
        <v>442</v>
      </c>
      <c r="F17" s="335"/>
      <c r="G17" s="335"/>
      <c r="H17" s="335"/>
      <c r="I17" s="335"/>
      <c r="J17" s="335" t="s">
        <v>442</v>
      </c>
      <c r="K17" s="335"/>
      <c r="L17" s="335"/>
      <c r="M17" s="335"/>
      <c r="N17" s="335"/>
      <c r="O17" s="335" t="s">
        <v>443</v>
      </c>
      <c r="P17" s="335"/>
      <c r="Q17" s="335"/>
      <c r="R17" s="335"/>
      <c r="S17" s="335"/>
      <c r="T17" s="335" t="s">
        <v>444</v>
      </c>
      <c r="U17" s="335"/>
      <c r="V17" s="335"/>
      <c r="W17" s="335"/>
      <c r="X17" s="335"/>
      <c r="Y17" s="335" t="s">
        <v>445</v>
      </c>
      <c r="Z17" s="335"/>
      <c r="AA17" s="335"/>
      <c r="AB17" s="335"/>
      <c r="AC17" s="335"/>
      <c r="AD17" s="335" t="s">
        <v>446</v>
      </c>
      <c r="AE17" s="335"/>
      <c r="AF17" s="335"/>
      <c r="AG17" s="335"/>
      <c r="AH17" s="335"/>
    </row>
    <row r="18" spans="1:34" ht="37.5">
      <c r="A18" s="335"/>
      <c r="B18" s="335"/>
      <c r="C18" s="335"/>
      <c r="D18" s="335"/>
      <c r="E18" s="14" t="s">
        <v>54</v>
      </c>
      <c r="F18" s="14" t="s">
        <v>55</v>
      </c>
      <c r="G18" s="14" t="s">
        <v>56</v>
      </c>
      <c r="H18" s="14" t="s">
        <v>57</v>
      </c>
      <c r="I18" s="14" t="s">
        <v>58</v>
      </c>
      <c r="J18" s="14" t="s">
        <v>54</v>
      </c>
      <c r="K18" s="14" t="s">
        <v>55</v>
      </c>
      <c r="L18" s="14" t="s">
        <v>56</v>
      </c>
      <c r="M18" s="14" t="s">
        <v>57</v>
      </c>
      <c r="N18" s="14" t="s">
        <v>58</v>
      </c>
      <c r="O18" s="14" t="s">
        <v>54</v>
      </c>
      <c r="P18" s="14" t="s">
        <v>55</v>
      </c>
      <c r="Q18" s="14" t="s">
        <v>56</v>
      </c>
      <c r="R18" s="14" t="s">
        <v>57</v>
      </c>
      <c r="S18" s="14" t="s">
        <v>58</v>
      </c>
      <c r="T18" s="14" t="s">
        <v>54</v>
      </c>
      <c r="U18" s="14" t="s">
        <v>55</v>
      </c>
      <c r="V18" s="14" t="s">
        <v>56</v>
      </c>
      <c r="W18" s="14" t="s">
        <v>57</v>
      </c>
      <c r="X18" s="14" t="s">
        <v>58</v>
      </c>
      <c r="Y18" s="14" t="s">
        <v>54</v>
      </c>
      <c r="Z18" s="14" t="s">
        <v>55</v>
      </c>
      <c r="AA18" s="14" t="s">
        <v>56</v>
      </c>
      <c r="AB18" s="14" t="s">
        <v>57</v>
      </c>
      <c r="AC18" s="14" t="s">
        <v>58</v>
      </c>
      <c r="AD18" s="14" t="s">
        <v>54</v>
      </c>
      <c r="AE18" s="14" t="s">
        <v>55</v>
      </c>
      <c r="AF18" s="14" t="s">
        <v>56</v>
      </c>
      <c r="AG18" s="14" t="s">
        <v>57</v>
      </c>
      <c r="AH18" s="14" t="s">
        <v>58</v>
      </c>
    </row>
    <row r="19" spans="1:34">
      <c r="A19" s="14">
        <v>1</v>
      </c>
      <c r="B19" s="14">
        <v>2</v>
      </c>
      <c r="C19" s="14">
        <v>3</v>
      </c>
      <c r="D19" s="14">
        <v>4</v>
      </c>
      <c r="E19" s="14" t="s">
        <v>447</v>
      </c>
      <c r="F19" s="14" t="s">
        <v>448</v>
      </c>
      <c r="G19" s="14" t="s">
        <v>449</v>
      </c>
      <c r="H19" s="14" t="s">
        <v>450</v>
      </c>
      <c r="I19" s="14" t="s">
        <v>451</v>
      </c>
      <c r="J19" s="14" t="s">
        <v>482</v>
      </c>
      <c r="K19" s="14" t="s">
        <v>483</v>
      </c>
      <c r="L19" s="14" t="s">
        <v>484</v>
      </c>
      <c r="M19" s="14" t="s">
        <v>485</v>
      </c>
      <c r="N19" s="14" t="s">
        <v>486</v>
      </c>
      <c r="O19" s="14" t="s">
        <v>487</v>
      </c>
      <c r="P19" s="14" t="s">
        <v>488</v>
      </c>
      <c r="Q19" s="14" t="s">
        <v>489</v>
      </c>
      <c r="R19" s="14" t="s">
        <v>490</v>
      </c>
      <c r="S19" s="14" t="s">
        <v>491</v>
      </c>
      <c r="T19" s="14" t="s">
        <v>492</v>
      </c>
      <c r="U19" s="14" t="s">
        <v>493</v>
      </c>
      <c r="V19" s="14" t="s">
        <v>494</v>
      </c>
      <c r="W19" s="14" t="s">
        <v>495</v>
      </c>
      <c r="X19" s="14" t="s">
        <v>496</v>
      </c>
      <c r="Y19" s="14" t="s">
        <v>497</v>
      </c>
      <c r="Z19" s="14" t="s">
        <v>498</v>
      </c>
      <c r="AA19" s="14" t="s">
        <v>499</v>
      </c>
      <c r="AB19" s="14" t="s">
        <v>500</v>
      </c>
      <c r="AC19" s="14" t="s">
        <v>501</v>
      </c>
      <c r="AD19" s="14" t="s">
        <v>502</v>
      </c>
      <c r="AE19" s="14" t="s">
        <v>503</v>
      </c>
      <c r="AF19" s="14" t="s">
        <v>504</v>
      </c>
      <c r="AG19" s="14" t="s">
        <v>505</v>
      </c>
      <c r="AH19" s="14" t="s">
        <v>506</v>
      </c>
    </row>
    <row r="20" spans="1:34" ht="30" customHeight="1">
      <c r="A20" s="49"/>
      <c r="B20" s="55" t="s">
        <v>23</v>
      </c>
      <c r="C20" s="50"/>
      <c r="D20" s="48"/>
      <c r="E20" s="289">
        <v>60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79"/>
      <c r="Z20" s="79"/>
      <c r="AA20" s="79"/>
      <c r="AB20" s="79"/>
      <c r="AC20" s="79"/>
      <c r="AD20" s="79"/>
      <c r="AE20" s="79"/>
      <c r="AF20" s="79"/>
      <c r="AG20" s="79"/>
      <c r="AH20" s="79"/>
    </row>
    <row r="21" spans="1:34">
      <c r="A21" s="38" t="s">
        <v>966</v>
      </c>
      <c r="B21" s="39" t="s">
        <v>967</v>
      </c>
      <c r="C21" s="38"/>
      <c r="D21" s="32"/>
      <c r="E21" s="289">
        <v>60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1:34" ht="56.25">
      <c r="A22" s="38" t="s">
        <v>681</v>
      </c>
      <c r="B22" s="39" t="s">
        <v>968</v>
      </c>
      <c r="C22" s="38"/>
      <c r="D22" s="32"/>
      <c r="E22" s="289">
        <v>60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1:34" ht="93.75">
      <c r="A23" s="38" t="s">
        <v>845</v>
      </c>
      <c r="B23" s="39" t="s">
        <v>969</v>
      </c>
      <c r="C23" s="38"/>
      <c r="D23" s="32"/>
      <c r="E23" s="289">
        <v>60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37.5">
      <c r="A24" s="38" t="s">
        <v>385</v>
      </c>
      <c r="B24" s="39" t="s">
        <v>970</v>
      </c>
      <c r="C24" s="38"/>
      <c r="D24" s="32"/>
      <c r="E24" s="289">
        <v>60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ht="37.5">
      <c r="A25" s="40" t="s">
        <v>385</v>
      </c>
      <c r="B25" s="41" t="s">
        <v>1016</v>
      </c>
      <c r="C25" s="42" t="s">
        <v>1017</v>
      </c>
      <c r="D25" s="32"/>
      <c r="E25" s="290">
        <v>10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>
      <c r="A26" s="40" t="s">
        <v>385</v>
      </c>
      <c r="B26" s="41" t="s">
        <v>1018</v>
      </c>
      <c r="C26" s="42" t="s">
        <v>1019</v>
      </c>
      <c r="D26" s="32"/>
      <c r="E26" s="290">
        <v>50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ht="37.5">
      <c r="A27" s="40" t="s">
        <v>385</v>
      </c>
      <c r="B27" s="41" t="s">
        <v>1020</v>
      </c>
      <c r="C27" s="42" t="s">
        <v>1021</v>
      </c>
      <c r="D27" s="32"/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>
      <c r="A28" s="40" t="s">
        <v>385</v>
      </c>
      <c r="B28" s="41" t="s">
        <v>1022</v>
      </c>
      <c r="C28" s="42" t="s">
        <v>1023</v>
      </c>
      <c r="D28" s="32"/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4">
      <c r="A29" s="40" t="s">
        <v>385</v>
      </c>
      <c r="B29" s="41" t="s">
        <v>1024</v>
      </c>
      <c r="C29" s="42" t="s">
        <v>1025</v>
      </c>
      <c r="D29" s="32"/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4">
      <c r="A30" s="40" t="s">
        <v>385</v>
      </c>
      <c r="B30" s="41" t="s">
        <v>1026</v>
      </c>
      <c r="C30" s="42" t="s">
        <v>1027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295"/>
      <c r="U30" s="295"/>
      <c r="V30" s="295"/>
      <c r="W30" s="295"/>
      <c r="X30" s="295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4" ht="36" customHeight="1">
      <c r="A31" s="292" t="s">
        <v>688</v>
      </c>
      <c r="B31" s="291" t="s">
        <v>971</v>
      </c>
      <c r="C31" s="292" t="s">
        <v>1080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</row>
  </sheetData>
  <mergeCells count="17">
    <mergeCell ref="J17:N17"/>
    <mergeCell ref="O17:S17"/>
    <mergeCell ref="A5:AH5"/>
    <mergeCell ref="A6:AH6"/>
    <mergeCell ref="A7:AH7"/>
    <mergeCell ref="A8:AH8"/>
    <mergeCell ref="T17:X17"/>
    <mergeCell ref="Y17:AC17"/>
    <mergeCell ref="AD17:AH17"/>
    <mergeCell ref="A15:A18"/>
    <mergeCell ref="B15:B18"/>
    <mergeCell ref="C15:C18"/>
    <mergeCell ref="D15:D18"/>
    <mergeCell ref="E15:AH15"/>
    <mergeCell ref="E16:I16"/>
    <mergeCell ref="J16:AH16"/>
    <mergeCell ref="E17:I17"/>
  </mergeCells>
  <pageMargins left="0.7" right="0.7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R32"/>
  <sheetViews>
    <sheetView view="pageBreakPreview" topLeftCell="U1" zoomScale="60" zoomScaleNormal="55" workbookViewId="0">
      <selection activeCell="BB32" sqref="BB32"/>
    </sheetView>
  </sheetViews>
  <sheetFormatPr defaultColWidth="14.28515625" defaultRowHeight="18.75"/>
  <cols>
    <col min="1" max="1" width="13.5703125" style="19" customWidth="1"/>
    <col min="2" max="2" width="52.85546875" style="19" customWidth="1"/>
    <col min="3" max="3" width="32" style="19" customWidth="1"/>
    <col min="4" max="4" width="34.85546875" style="19" customWidth="1"/>
    <col min="5" max="5" width="11.7109375" style="19" customWidth="1"/>
    <col min="6" max="25" width="7.5703125" style="19" customWidth="1"/>
    <col min="26" max="26" width="11.5703125" style="19" customWidth="1"/>
    <col min="27" max="32" width="7.5703125" style="19" customWidth="1"/>
    <col min="33" max="33" width="11.5703125" style="19" customWidth="1"/>
    <col min="34" max="70" width="7.5703125" style="19" customWidth="1"/>
    <col min="71" max="71" width="1.85546875" style="19" customWidth="1"/>
    <col min="72" max="16384" width="14.28515625" style="19"/>
  </cols>
  <sheetData>
    <row r="1" spans="1:70">
      <c r="BR1" s="22" t="s">
        <v>886</v>
      </c>
    </row>
    <row r="2" spans="1:70">
      <c r="BR2" s="22" t="s">
        <v>0</v>
      </c>
    </row>
    <row r="3" spans="1:70">
      <c r="BR3" s="22" t="s">
        <v>25</v>
      </c>
    </row>
    <row r="5" spans="1:70">
      <c r="K5" s="342" t="s">
        <v>887</v>
      </c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/>
      <c r="BI5" s="342"/>
      <c r="BJ5" s="342"/>
      <c r="BK5" s="342"/>
      <c r="BL5" s="342"/>
      <c r="BM5" s="342"/>
      <c r="BN5" s="342"/>
      <c r="BO5" s="342"/>
      <c r="BP5" s="342"/>
      <c r="BQ5" s="342"/>
      <c r="BR5" s="342"/>
    </row>
    <row r="6" spans="1:70">
      <c r="K6" s="342" t="s">
        <v>888</v>
      </c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342"/>
      <c r="AQ6" s="342"/>
      <c r="AR6" s="342"/>
      <c r="AS6" s="342"/>
      <c r="AT6" s="342"/>
      <c r="AU6" s="342"/>
      <c r="AV6" s="342"/>
      <c r="AW6" s="342"/>
      <c r="AX6" s="342"/>
      <c r="AY6" s="342"/>
      <c r="AZ6" s="342"/>
      <c r="BA6" s="342"/>
      <c r="BB6" s="342"/>
      <c r="BC6" s="342"/>
      <c r="BD6" s="342"/>
      <c r="BE6" s="342"/>
      <c r="BF6" s="342"/>
      <c r="BG6" s="342"/>
      <c r="BH6" s="342"/>
      <c r="BI6" s="342"/>
      <c r="BJ6" s="342"/>
      <c r="BK6" s="342"/>
      <c r="BL6" s="342"/>
      <c r="BM6" s="342"/>
      <c r="BN6" s="342"/>
      <c r="BO6" s="342"/>
      <c r="BP6" s="342"/>
      <c r="BQ6" s="342"/>
      <c r="BR6" s="342"/>
    </row>
    <row r="7" spans="1:70">
      <c r="K7" s="327" t="s">
        <v>1098</v>
      </c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327"/>
      <c r="BE7" s="327"/>
      <c r="BF7" s="327"/>
      <c r="BG7" s="327"/>
      <c r="BH7" s="327"/>
      <c r="BI7" s="327"/>
      <c r="BJ7" s="327"/>
      <c r="BK7" s="327"/>
      <c r="BL7" s="327"/>
      <c r="BM7" s="327"/>
      <c r="BN7" s="327"/>
      <c r="BO7" s="327"/>
      <c r="BP7" s="327"/>
      <c r="BQ7" s="327"/>
      <c r="BR7" s="327"/>
    </row>
    <row r="9" spans="1:70"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97" t="s">
        <v>996</v>
      </c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</row>
    <row r="10" spans="1:70"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97" t="s">
        <v>986</v>
      </c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</row>
    <row r="11" spans="1:70">
      <c r="AN11" s="97" t="s">
        <v>997</v>
      </c>
    </row>
    <row r="12" spans="1:70" ht="30" customHeight="1"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</row>
    <row r="13" spans="1:70" ht="12" customHeight="1">
      <c r="AH13" s="71" t="s">
        <v>30</v>
      </c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</row>
    <row r="16" spans="1:70" ht="54.75" customHeight="1">
      <c r="A16" s="335" t="s">
        <v>2</v>
      </c>
      <c r="B16" s="335" t="s">
        <v>3</v>
      </c>
      <c r="C16" s="335" t="s">
        <v>4</v>
      </c>
      <c r="D16" s="335" t="s">
        <v>66</v>
      </c>
      <c r="E16" s="335" t="s">
        <v>988</v>
      </c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</row>
    <row r="17" spans="1:70" ht="33.75" customHeight="1">
      <c r="A17" s="335"/>
      <c r="B17" s="335"/>
      <c r="C17" s="335"/>
      <c r="D17" s="335"/>
      <c r="E17" s="335" t="s">
        <v>13</v>
      </c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 t="s">
        <v>14</v>
      </c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</row>
    <row r="18" spans="1:70" ht="35.25" customHeight="1">
      <c r="A18" s="335"/>
      <c r="B18" s="335"/>
      <c r="C18" s="335"/>
      <c r="D18" s="335"/>
      <c r="E18" s="335" t="s">
        <v>442</v>
      </c>
      <c r="F18" s="335"/>
      <c r="G18" s="335"/>
      <c r="H18" s="335"/>
      <c r="I18" s="335"/>
      <c r="J18" s="335"/>
      <c r="K18" s="335"/>
      <c r="L18" s="335" t="s">
        <v>443</v>
      </c>
      <c r="M18" s="335"/>
      <c r="N18" s="335"/>
      <c r="O18" s="335"/>
      <c r="P18" s="335"/>
      <c r="Q18" s="335"/>
      <c r="R18" s="335"/>
      <c r="S18" s="335" t="s">
        <v>444</v>
      </c>
      <c r="T18" s="335"/>
      <c r="U18" s="335"/>
      <c r="V18" s="335"/>
      <c r="W18" s="335"/>
      <c r="X18" s="335"/>
      <c r="Y18" s="335"/>
      <c r="Z18" s="335" t="s">
        <v>445</v>
      </c>
      <c r="AA18" s="335"/>
      <c r="AB18" s="335"/>
      <c r="AC18" s="335"/>
      <c r="AD18" s="335"/>
      <c r="AE18" s="335"/>
      <c r="AF18" s="335"/>
      <c r="AG18" s="335" t="s">
        <v>446</v>
      </c>
      <c r="AH18" s="335"/>
      <c r="AI18" s="335"/>
      <c r="AJ18" s="335"/>
      <c r="AK18" s="335"/>
      <c r="AL18" s="335" t="s">
        <v>442</v>
      </c>
      <c r="AM18" s="335"/>
      <c r="AN18" s="335"/>
      <c r="AO18" s="335"/>
      <c r="AP18" s="335"/>
      <c r="AQ18" s="335"/>
      <c r="AR18" s="335"/>
      <c r="AS18" s="335" t="s">
        <v>443</v>
      </c>
      <c r="AT18" s="335"/>
      <c r="AU18" s="335"/>
      <c r="AV18" s="335"/>
      <c r="AW18" s="335"/>
      <c r="AX18" s="335"/>
      <c r="AY18" s="335"/>
      <c r="AZ18" s="335" t="s">
        <v>444</v>
      </c>
      <c r="BA18" s="335"/>
      <c r="BB18" s="335"/>
      <c r="BC18" s="335"/>
      <c r="BD18" s="335"/>
      <c r="BE18" s="335"/>
      <c r="BF18" s="335"/>
      <c r="BG18" s="335" t="s">
        <v>445</v>
      </c>
      <c r="BH18" s="335"/>
      <c r="BI18" s="335"/>
      <c r="BJ18" s="335"/>
      <c r="BK18" s="335"/>
      <c r="BL18" s="335"/>
      <c r="BM18" s="335"/>
      <c r="BN18" s="335" t="s">
        <v>446</v>
      </c>
      <c r="BO18" s="335"/>
      <c r="BP18" s="335"/>
      <c r="BQ18" s="335"/>
      <c r="BR18" s="335"/>
    </row>
    <row r="19" spans="1:70" ht="56.25">
      <c r="A19" s="335"/>
      <c r="B19" s="335"/>
      <c r="C19" s="335"/>
      <c r="D19" s="335"/>
      <c r="E19" s="14" t="s">
        <v>54</v>
      </c>
      <c r="F19" s="14" t="s">
        <v>55</v>
      </c>
      <c r="G19" s="14" t="s">
        <v>73</v>
      </c>
      <c r="H19" s="14" t="s">
        <v>74</v>
      </c>
      <c r="I19" s="14" t="s">
        <v>75</v>
      </c>
      <c r="J19" s="14" t="s">
        <v>57</v>
      </c>
      <c r="K19" s="14" t="s">
        <v>58</v>
      </c>
      <c r="L19" s="14" t="s">
        <v>54</v>
      </c>
      <c r="M19" s="14" t="s">
        <v>55</v>
      </c>
      <c r="N19" s="14" t="s">
        <v>73</v>
      </c>
      <c r="O19" s="14" t="s">
        <v>74</v>
      </c>
      <c r="P19" s="14" t="s">
        <v>75</v>
      </c>
      <c r="Q19" s="14" t="s">
        <v>57</v>
      </c>
      <c r="R19" s="14" t="s">
        <v>58</v>
      </c>
      <c r="S19" s="14" t="s">
        <v>54</v>
      </c>
      <c r="T19" s="14" t="s">
        <v>55</v>
      </c>
      <c r="U19" s="14" t="s">
        <v>73</v>
      </c>
      <c r="V19" s="14" t="s">
        <v>74</v>
      </c>
      <c r="W19" s="14" t="s">
        <v>75</v>
      </c>
      <c r="X19" s="14" t="s">
        <v>57</v>
      </c>
      <c r="Y19" s="14" t="s">
        <v>58</v>
      </c>
      <c r="Z19" s="14" t="s">
        <v>54</v>
      </c>
      <c r="AA19" s="14" t="s">
        <v>55</v>
      </c>
      <c r="AB19" s="14" t="s">
        <v>73</v>
      </c>
      <c r="AC19" s="14" t="s">
        <v>74</v>
      </c>
      <c r="AD19" s="14" t="s">
        <v>75</v>
      </c>
      <c r="AE19" s="14" t="s">
        <v>57</v>
      </c>
      <c r="AF19" s="14" t="s">
        <v>58</v>
      </c>
      <c r="AG19" s="14" t="s">
        <v>54</v>
      </c>
      <c r="AH19" s="14" t="s">
        <v>55</v>
      </c>
      <c r="AI19" s="14" t="s">
        <v>73</v>
      </c>
      <c r="AJ19" s="14" t="s">
        <v>74</v>
      </c>
      <c r="AK19" s="14" t="s">
        <v>75</v>
      </c>
      <c r="AL19" s="14" t="s">
        <v>54</v>
      </c>
      <c r="AM19" s="14" t="s">
        <v>55</v>
      </c>
      <c r="AN19" s="14" t="s">
        <v>73</v>
      </c>
      <c r="AO19" s="14" t="s">
        <v>74</v>
      </c>
      <c r="AP19" s="14" t="s">
        <v>75</v>
      </c>
      <c r="AQ19" s="14" t="s">
        <v>57</v>
      </c>
      <c r="AR19" s="14" t="s">
        <v>58</v>
      </c>
      <c r="AS19" s="14" t="s">
        <v>54</v>
      </c>
      <c r="AT19" s="14" t="s">
        <v>55</v>
      </c>
      <c r="AU19" s="14" t="s">
        <v>73</v>
      </c>
      <c r="AV19" s="14" t="s">
        <v>74</v>
      </c>
      <c r="AW19" s="14" t="s">
        <v>75</v>
      </c>
      <c r="AX19" s="14" t="s">
        <v>57</v>
      </c>
      <c r="AY19" s="14" t="s">
        <v>58</v>
      </c>
      <c r="AZ19" s="14" t="s">
        <v>54</v>
      </c>
      <c r="BA19" s="14" t="s">
        <v>55</v>
      </c>
      <c r="BB19" s="14" t="s">
        <v>73</v>
      </c>
      <c r="BC19" s="14" t="s">
        <v>74</v>
      </c>
      <c r="BD19" s="14" t="s">
        <v>75</v>
      </c>
      <c r="BE19" s="14" t="s">
        <v>57</v>
      </c>
      <c r="BF19" s="14" t="s">
        <v>58</v>
      </c>
      <c r="BG19" s="14" t="s">
        <v>54</v>
      </c>
      <c r="BH19" s="14" t="s">
        <v>55</v>
      </c>
      <c r="BI19" s="14" t="s">
        <v>73</v>
      </c>
      <c r="BJ19" s="14" t="s">
        <v>74</v>
      </c>
      <c r="BK19" s="14" t="s">
        <v>75</v>
      </c>
      <c r="BL19" s="14" t="s">
        <v>57</v>
      </c>
      <c r="BM19" s="14" t="s">
        <v>58</v>
      </c>
      <c r="BN19" s="14" t="s">
        <v>54</v>
      </c>
      <c r="BO19" s="14" t="s">
        <v>55</v>
      </c>
      <c r="BP19" s="14" t="s">
        <v>73</v>
      </c>
      <c r="BQ19" s="14" t="s">
        <v>74</v>
      </c>
      <c r="BR19" s="14" t="s">
        <v>75</v>
      </c>
    </row>
    <row r="20" spans="1:70">
      <c r="A20" s="14">
        <v>1</v>
      </c>
      <c r="B20" s="14">
        <v>2</v>
      </c>
      <c r="C20" s="14">
        <v>3</v>
      </c>
      <c r="D20" s="14">
        <v>4</v>
      </c>
      <c r="E20" s="14" t="s">
        <v>447</v>
      </c>
      <c r="F20" s="14" t="s">
        <v>448</v>
      </c>
      <c r="G20" s="14" t="s">
        <v>449</v>
      </c>
      <c r="H20" s="14" t="s">
        <v>450</v>
      </c>
      <c r="I20" s="14" t="s">
        <v>451</v>
      </c>
      <c r="J20" s="14" t="s">
        <v>452</v>
      </c>
      <c r="K20" s="14" t="s">
        <v>453</v>
      </c>
      <c r="L20" s="14" t="s">
        <v>454</v>
      </c>
      <c r="M20" s="14" t="s">
        <v>455</v>
      </c>
      <c r="N20" s="14" t="s">
        <v>456</v>
      </c>
      <c r="O20" s="14" t="s">
        <v>457</v>
      </c>
      <c r="P20" s="14" t="s">
        <v>458</v>
      </c>
      <c r="Q20" s="14" t="s">
        <v>459</v>
      </c>
      <c r="R20" s="14" t="s">
        <v>460</v>
      </c>
      <c r="S20" s="14" t="s">
        <v>461</v>
      </c>
      <c r="T20" s="14" t="s">
        <v>462</v>
      </c>
      <c r="U20" s="14" t="s">
        <v>463</v>
      </c>
      <c r="V20" s="14" t="s">
        <v>464</v>
      </c>
      <c r="W20" s="14" t="s">
        <v>465</v>
      </c>
      <c r="X20" s="14" t="s">
        <v>466</v>
      </c>
      <c r="Y20" s="14" t="s">
        <v>467</v>
      </c>
      <c r="Z20" s="14" t="s">
        <v>468</v>
      </c>
      <c r="AA20" s="14" t="s">
        <v>469</v>
      </c>
      <c r="AB20" s="14" t="s">
        <v>470</v>
      </c>
      <c r="AC20" s="14" t="s">
        <v>471</v>
      </c>
      <c r="AD20" s="14" t="s">
        <v>472</v>
      </c>
      <c r="AE20" s="14" t="s">
        <v>473</v>
      </c>
      <c r="AF20" s="14" t="s">
        <v>474</v>
      </c>
      <c r="AG20" s="14" t="s">
        <v>475</v>
      </c>
      <c r="AH20" s="14" t="s">
        <v>476</v>
      </c>
      <c r="AI20" s="14" t="s">
        <v>477</v>
      </c>
      <c r="AJ20" s="14" t="s">
        <v>478</v>
      </c>
      <c r="AK20" s="14" t="s">
        <v>479</v>
      </c>
      <c r="AL20" s="14" t="s">
        <v>482</v>
      </c>
      <c r="AM20" s="14" t="s">
        <v>483</v>
      </c>
      <c r="AN20" s="14" t="s">
        <v>484</v>
      </c>
      <c r="AO20" s="14" t="s">
        <v>485</v>
      </c>
      <c r="AP20" s="14" t="s">
        <v>486</v>
      </c>
      <c r="AQ20" s="14" t="s">
        <v>882</v>
      </c>
      <c r="AR20" s="14" t="s">
        <v>881</v>
      </c>
      <c r="AS20" s="14" t="s">
        <v>508</v>
      </c>
      <c r="AT20" s="14" t="s">
        <v>509</v>
      </c>
      <c r="AU20" s="14" t="s">
        <v>510</v>
      </c>
      <c r="AV20" s="14" t="s">
        <v>511</v>
      </c>
      <c r="AW20" s="14" t="s">
        <v>512</v>
      </c>
      <c r="AX20" s="14" t="s">
        <v>880</v>
      </c>
      <c r="AY20" s="14" t="s">
        <v>879</v>
      </c>
      <c r="AZ20" s="14" t="s">
        <v>513</v>
      </c>
      <c r="BA20" s="14" t="s">
        <v>514</v>
      </c>
      <c r="BB20" s="14" t="s">
        <v>515</v>
      </c>
      <c r="BC20" s="14" t="s">
        <v>516</v>
      </c>
      <c r="BD20" s="14" t="s">
        <v>517</v>
      </c>
      <c r="BE20" s="14" t="s">
        <v>878</v>
      </c>
      <c r="BF20" s="14" t="s">
        <v>877</v>
      </c>
      <c r="BG20" s="14" t="s">
        <v>518</v>
      </c>
      <c r="BH20" s="14" t="s">
        <v>519</v>
      </c>
      <c r="BI20" s="14" t="s">
        <v>520</v>
      </c>
      <c r="BJ20" s="14" t="s">
        <v>521</v>
      </c>
      <c r="BK20" s="14" t="s">
        <v>522</v>
      </c>
      <c r="BL20" s="14" t="s">
        <v>876</v>
      </c>
      <c r="BM20" s="14" t="s">
        <v>875</v>
      </c>
      <c r="BN20" s="14" t="s">
        <v>523</v>
      </c>
      <c r="BO20" s="14" t="s">
        <v>524</v>
      </c>
      <c r="BP20" s="14" t="s">
        <v>525</v>
      </c>
      <c r="BQ20" s="14" t="s">
        <v>526</v>
      </c>
      <c r="BR20" s="14" t="s">
        <v>527</v>
      </c>
    </row>
    <row r="21" spans="1:70" ht="48" customHeight="1">
      <c r="A21" s="49"/>
      <c r="B21" s="55" t="s">
        <v>23</v>
      </c>
      <c r="C21" s="50"/>
      <c r="D21" s="92"/>
      <c r="E21" s="289">
        <v>60</v>
      </c>
      <c r="F21" s="61">
        <v>0</v>
      </c>
      <c r="G21" s="61">
        <v>0</v>
      </c>
      <c r="H21" s="61">
        <v>0</v>
      </c>
      <c r="I21" s="61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289">
        <v>50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289">
        <v>10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</row>
    <row r="22" spans="1:70">
      <c r="A22" s="38" t="s">
        <v>966</v>
      </c>
      <c r="B22" s="39" t="s">
        <v>967</v>
      </c>
      <c r="C22" s="38"/>
      <c r="D22" s="90"/>
      <c r="E22" s="289">
        <v>60</v>
      </c>
      <c r="F22" s="61">
        <v>0</v>
      </c>
      <c r="G22" s="61">
        <v>0</v>
      </c>
      <c r="H22" s="61">
        <v>0</v>
      </c>
      <c r="I22" s="61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289">
        <v>50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289">
        <v>10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</row>
    <row r="23" spans="1:70" ht="56.25">
      <c r="A23" s="38" t="s">
        <v>681</v>
      </c>
      <c r="B23" s="39" t="s">
        <v>968</v>
      </c>
      <c r="C23" s="38"/>
      <c r="D23" s="90"/>
      <c r="E23" s="289">
        <v>60</v>
      </c>
      <c r="F23" s="61">
        <v>0</v>
      </c>
      <c r="G23" s="61">
        <v>0</v>
      </c>
      <c r="H23" s="61">
        <v>0</v>
      </c>
      <c r="I23" s="6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289">
        <v>50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289">
        <v>10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</row>
    <row r="24" spans="1:70" ht="93.75">
      <c r="A24" s="38" t="s">
        <v>845</v>
      </c>
      <c r="B24" s="39" t="s">
        <v>969</v>
      </c>
      <c r="C24" s="38"/>
      <c r="D24" s="90"/>
      <c r="E24" s="289">
        <v>60</v>
      </c>
      <c r="F24" s="61">
        <v>0</v>
      </c>
      <c r="G24" s="61">
        <v>0</v>
      </c>
      <c r="H24" s="61">
        <v>0</v>
      </c>
      <c r="I24" s="6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289">
        <v>50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289">
        <v>10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D24" s="59">
        <v>0</v>
      </c>
      <c r="BE24" s="59">
        <v>0</v>
      </c>
      <c r="BF24" s="59">
        <v>0</v>
      </c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</row>
    <row r="25" spans="1:70" ht="37.5" customHeight="1">
      <c r="A25" s="38" t="s">
        <v>385</v>
      </c>
      <c r="B25" s="39" t="s">
        <v>970</v>
      </c>
      <c r="C25" s="38"/>
      <c r="D25" s="90"/>
      <c r="E25" s="289">
        <v>60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289">
        <v>50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289">
        <v>10</v>
      </c>
      <c r="AH25" s="81">
        <v>0</v>
      </c>
      <c r="AI25" s="60">
        <v>0</v>
      </c>
      <c r="AJ25" s="60">
        <v>0</v>
      </c>
      <c r="AK25" s="60">
        <v>0</v>
      </c>
      <c r="AL25" s="59">
        <v>0</v>
      </c>
      <c r="AM25" s="59">
        <v>0</v>
      </c>
      <c r="AN25" s="59">
        <v>0</v>
      </c>
      <c r="AO25" s="59">
        <v>0</v>
      </c>
      <c r="AP25" s="59">
        <v>0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59">
        <v>0</v>
      </c>
      <c r="AY25" s="59">
        <v>0</v>
      </c>
      <c r="AZ25" s="59">
        <v>0</v>
      </c>
      <c r="BA25" s="59">
        <v>0</v>
      </c>
      <c r="BB25" s="59">
        <v>0</v>
      </c>
      <c r="BC25" s="59">
        <v>0</v>
      </c>
      <c r="BD25" s="59">
        <v>0</v>
      </c>
      <c r="BE25" s="59">
        <v>0</v>
      </c>
      <c r="BF25" s="59">
        <v>0</v>
      </c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</row>
    <row r="26" spans="1:70" ht="37.5" customHeight="1">
      <c r="A26" s="40" t="s">
        <v>385</v>
      </c>
      <c r="B26" s="41" t="s">
        <v>1016</v>
      </c>
      <c r="C26" s="42" t="s">
        <v>1017</v>
      </c>
      <c r="D26" s="90"/>
      <c r="E26" s="290">
        <v>10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290">
        <v>10</v>
      </c>
      <c r="AH26" s="81">
        <v>0</v>
      </c>
      <c r="AI26" s="60">
        <v>0</v>
      </c>
      <c r="AJ26" s="60">
        <v>0</v>
      </c>
      <c r="AK26" s="60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</row>
    <row r="27" spans="1:70" ht="37.5" customHeight="1">
      <c r="A27" s="40" t="s">
        <v>385</v>
      </c>
      <c r="B27" s="41" t="s">
        <v>1018</v>
      </c>
      <c r="C27" s="42" t="s">
        <v>1019</v>
      </c>
      <c r="D27" s="90"/>
      <c r="E27" s="290">
        <v>50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290">
        <v>50</v>
      </c>
      <c r="AA27" s="81"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60">
        <v>0</v>
      </c>
      <c r="AJ27" s="60">
        <v>0</v>
      </c>
      <c r="AK27" s="60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0</v>
      </c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</row>
    <row r="28" spans="1:70" ht="37.5" customHeight="1">
      <c r="A28" s="40" t="s">
        <v>385</v>
      </c>
      <c r="B28" s="41" t="s">
        <v>1020</v>
      </c>
      <c r="C28" s="42" t="s">
        <v>1021</v>
      </c>
      <c r="D28" s="90"/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59">
        <v>0</v>
      </c>
      <c r="AM28" s="59">
        <v>0</v>
      </c>
      <c r="AN28" s="59">
        <v>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D28" s="59">
        <v>0</v>
      </c>
      <c r="BE28" s="59">
        <v>0</v>
      </c>
      <c r="BF28" s="59">
        <v>0</v>
      </c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</row>
    <row r="29" spans="1:70">
      <c r="A29" s="40" t="s">
        <v>385</v>
      </c>
      <c r="B29" s="41" t="s">
        <v>1022</v>
      </c>
      <c r="C29" s="42" t="s">
        <v>1023</v>
      </c>
      <c r="D29" s="90"/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</row>
    <row r="30" spans="1:70">
      <c r="A30" s="40" t="s">
        <v>385</v>
      </c>
      <c r="B30" s="41" t="s">
        <v>1024</v>
      </c>
      <c r="C30" s="42" t="s">
        <v>1025</v>
      </c>
      <c r="D30" s="90"/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59">
        <v>0</v>
      </c>
      <c r="BD30" s="59">
        <v>0</v>
      </c>
      <c r="BE30" s="59">
        <v>0</v>
      </c>
      <c r="BF30" s="59">
        <v>0</v>
      </c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</row>
    <row r="31" spans="1:70">
      <c r="A31" s="40" t="s">
        <v>385</v>
      </c>
      <c r="B31" s="41" t="s">
        <v>1026</v>
      </c>
      <c r="C31" s="42" t="s">
        <v>1027</v>
      </c>
      <c r="D31" s="90"/>
      <c r="E31" s="90"/>
      <c r="F31" s="90"/>
      <c r="G31" s="90"/>
      <c r="H31" s="90"/>
      <c r="I31" s="90"/>
      <c r="J31" s="60">
        <v>0</v>
      </c>
      <c r="K31" s="60">
        <v>0</v>
      </c>
      <c r="L31" s="81">
        <v>0</v>
      </c>
      <c r="M31" s="81">
        <v>0</v>
      </c>
      <c r="N31" s="81">
        <v>0</v>
      </c>
      <c r="O31" s="81">
        <v>0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v>0</v>
      </c>
      <c r="X31" s="81">
        <v>0</v>
      </c>
      <c r="Y31" s="81">
        <v>0</v>
      </c>
      <c r="Z31" s="81">
        <v>0</v>
      </c>
      <c r="AA31" s="81">
        <v>0</v>
      </c>
      <c r="AB31" s="81">
        <v>0</v>
      </c>
      <c r="AC31" s="81">
        <v>0</v>
      </c>
      <c r="AD31" s="81">
        <v>0</v>
      </c>
      <c r="AE31" s="81">
        <v>0</v>
      </c>
      <c r="AF31" s="81">
        <v>0</v>
      </c>
      <c r="AG31" s="60">
        <v>0</v>
      </c>
      <c r="AH31" s="60">
        <v>0</v>
      </c>
      <c r="AI31" s="60">
        <v>0</v>
      </c>
      <c r="AJ31" s="60">
        <v>0</v>
      </c>
      <c r="AK31" s="60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</row>
    <row r="32" spans="1:70" ht="37.5">
      <c r="A32" s="292" t="s">
        <v>688</v>
      </c>
      <c r="B32" s="291" t="s">
        <v>971</v>
      </c>
      <c r="C32" s="292" t="s">
        <v>1080</v>
      </c>
      <c r="D32" s="100"/>
      <c r="E32" s="100"/>
      <c r="F32" s="100"/>
      <c r="G32" s="100"/>
      <c r="H32" s="100"/>
      <c r="I32" s="100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59"/>
      <c r="AT32" s="59"/>
      <c r="AU32" s="59"/>
      <c r="AV32" s="59"/>
      <c r="AW32" s="59"/>
      <c r="AX32" s="59"/>
      <c r="AY32" s="59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</row>
  </sheetData>
  <mergeCells count="20">
    <mergeCell ref="AL17:BR17"/>
    <mergeCell ref="E16:BR16"/>
    <mergeCell ref="K5:BR5"/>
    <mergeCell ref="K6:BR6"/>
    <mergeCell ref="K7:BR7"/>
    <mergeCell ref="AL18:AR18"/>
    <mergeCell ref="AS18:AY18"/>
    <mergeCell ref="AZ18:BF18"/>
    <mergeCell ref="BG18:BM18"/>
    <mergeCell ref="BN18:BR18"/>
    <mergeCell ref="AG18:AK18"/>
    <mergeCell ref="A16:A19"/>
    <mergeCell ref="B16:B19"/>
    <mergeCell ref="C16:C19"/>
    <mergeCell ref="D16:D19"/>
    <mergeCell ref="E17:AK17"/>
    <mergeCell ref="E18:K18"/>
    <mergeCell ref="L18:R18"/>
    <mergeCell ref="S18:Y18"/>
    <mergeCell ref="Z18:AF18"/>
  </mergeCells>
  <pageMargins left="0.7" right="0.7" top="0.75" bottom="0.75" header="0.3" footer="0.3"/>
  <pageSetup paperSize="9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H31"/>
  <sheetViews>
    <sheetView view="pageBreakPreview" topLeftCell="C4" zoomScale="55" zoomScaleNormal="40" zoomScaleSheetLayoutView="55" workbookViewId="0">
      <selection activeCell="AY27" sqref="AY27"/>
    </sheetView>
  </sheetViews>
  <sheetFormatPr defaultRowHeight="18.75"/>
  <cols>
    <col min="1" max="1" width="11.85546875" style="19" customWidth="1"/>
    <col min="2" max="2" width="44.7109375" style="19" customWidth="1"/>
    <col min="3" max="3" width="35" style="19" customWidth="1"/>
    <col min="4" max="4" width="15.5703125" style="19" customWidth="1"/>
    <col min="5" max="5" width="12.140625" style="19" customWidth="1"/>
    <col min="6" max="24" width="7.7109375" style="19" customWidth="1"/>
    <col min="25" max="25" width="11.85546875" style="19" customWidth="1"/>
    <col min="26" max="59" width="7.7109375" style="19" customWidth="1"/>
    <col min="60" max="60" width="9.85546875" style="19" customWidth="1"/>
    <col min="61" max="61" width="7.28515625" style="19" customWidth="1"/>
    <col min="62" max="16384" width="9.140625" style="19"/>
  </cols>
  <sheetData>
    <row r="1" spans="1:60">
      <c r="BH1" s="22" t="s">
        <v>889</v>
      </c>
    </row>
    <row r="2" spans="1:60">
      <c r="BH2" s="22" t="s">
        <v>0</v>
      </c>
    </row>
    <row r="3" spans="1:60">
      <c r="BH3" s="22" t="s">
        <v>25</v>
      </c>
    </row>
    <row r="5" spans="1:60">
      <c r="A5" s="327" t="s">
        <v>890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  <c r="BB5" s="327"/>
      <c r="BC5" s="327"/>
      <c r="BD5" s="327"/>
      <c r="BE5" s="327"/>
      <c r="BF5" s="327"/>
      <c r="BG5" s="327"/>
      <c r="BH5" s="327"/>
    </row>
    <row r="6" spans="1:60">
      <c r="A6" s="327" t="s">
        <v>891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7"/>
      <c r="AU6" s="327"/>
      <c r="AV6" s="327"/>
      <c r="AW6" s="327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</row>
    <row r="7" spans="1:60">
      <c r="A7" s="327" t="s">
        <v>1096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327"/>
      <c r="BE7" s="327"/>
      <c r="BF7" s="327"/>
      <c r="BG7" s="327"/>
      <c r="BH7" s="327"/>
    </row>
    <row r="9" spans="1:60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97" t="s">
        <v>996</v>
      </c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</row>
    <row r="10" spans="1:6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97" t="s">
        <v>986</v>
      </c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</row>
    <row r="11" spans="1:60">
      <c r="Y11" s="97" t="s">
        <v>997</v>
      </c>
    </row>
    <row r="12" spans="1:60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</row>
    <row r="13" spans="1:60">
      <c r="AA13" s="329" t="s">
        <v>30</v>
      </c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</row>
    <row r="15" spans="1:60" ht="99.75" customHeight="1">
      <c r="A15" s="335" t="s">
        <v>2</v>
      </c>
      <c r="B15" s="335" t="s">
        <v>3</v>
      </c>
      <c r="C15" s="335" t="s">
        <v>4</v>
      </c>
      <c r="D15" s="335" t="s">
        <v>80</v>
      </c>
      <c r="E15" s="335" t="s">
        <v>989</v>
      </c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55" t="s">
        <v>507</v>
      </c>
      <c r="BD15" s="356"/>
      <c r="BE15" s="356"/>
      <c r="BF15" s="356"/>
      <c r="BG15" s="357"/>
      <c r="BH15" s="352" t="s">
        <v>12</v>
      </c>
    </row>
    <row r="16" spans="1:60">
      <c r="A16" s="335"/>
      <c r="B16" s="335"/>
      <c r="C16" s="335"/>
      <c r="D16" s="335"/>
      <c r="E16" s="335" t="s">
        <v>13</v>
      </c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 t="s">
        <v>14</v>
      </c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58"/>
      <c r="BD16" s="359"/>
      <c r="BE16" s="359"/>
      <c r="BF16" s="359"/>
      <c r="BG16" s="360"/>
      <c r="BH16" s="353"/>
    </row>
    <row r="17" spans="1:60" ht="30.75" customHeight="1">
      <c r="A17" s="335"/>
      <c r="B17" s="335"/>
      <c r="C17" s="335"/>
      <c r="D17" s="335"/>
      <c r="E17" s="335" t="s">
        <v>442</v>
      </c>
      <c r="F17" s="335"/>
      <c r="G17" s="335"/>
      <c r="H17" s="335"/>
      <c r="I17" s="335"/>
      <c r="J17" s="335" t="s">
        <v>443</v>
      </c>
      <c r="K17" s="335"/>
      <c r="L17" s="335"/>
      <c r="M17" s="335"/>
      <c r="N17" s="335"/>
      <c r="O17" s="335" t="s">
        <v>444</v>
      </c>
      <c r="P17" s="335"/>
      <c r="Q17" s="335"/>
      <c r="R17" s="335"/>
      <c r="S17" s="335"/>
      <c r="T17" s="335" t="s">
        <v>445</v>
      </c>
      <c r="U17" s="335"/>
      <c r="V17" s="335"/>
      <c r="W17" s="335"/>
      <c r="X17" s="335"/>
      <c r="Y17" s="335" t="s">
        <v>446</v>
      </c>
      <c r="Z17" s="335"/>
      <c r="AA17" s="335"/>
      <c r="AB17" s="335"/>
      <c r="AC17" s="335"/>
      <c r="AD17" s="335" t="s">
        <v>442</v>
      </c>
      <c r="AE17" s="335"/>
      <c r="AF17" s="335"/>
      <c r="AG17" s="335"/>
      <c r="AH17" s="335"/>
      <c r="AI17" s="335" t="s">
        <v>443</v>
      </c>
      <c r="AJ17" s="335"/>
      <c r="AK17" s="335"/>
      <c r="AL17" s="335"/>
      <c r="AM17" s="335"/>
      <c r="AN17" s="335" t="s">
        <v>444</v>
      </c>
      <c r="AO17" s="335"/>
      <c r="AP17" s="335"/>
      <c r="AQ17" s="335"/>
      <c r="AR17" s="335"/>
      <c r="AS17" s="335" t="s">
        <v>445</v>
      </c>
      <c r="AT17" s="335"/>
      <c r="AU17" s="335"/>
      <c r="AV17" s="335"/>
      <c r="AW17" s="335"/>
      <c r="AX17" s="335" t="s">
        <v>446</v>
      </c>
      <c r="AY17" s="335"/>
      <c r="AZ17" s="335"/>
      <c r="BA17" s="335"/>
      <c r="BB17" s="335"/>
      <c r="BC17" s="361"/>
      <c r="BD17" s="362"/>
      <c r="BE17" s="362"/>
      <c r="BF17" s="362"/>
      <c r="BG17" s="363"/>
      <c r="BH17" s="353"/>
    </row>
    <row r="18" spans="1:60" ht="42.75" customHeight="1">
      <c r="A18" s="335"/>
      <c r="B18" s="335"/>
      <c r="C18" s="335"/>
      <c r="D18" s="335"/>
      <c r="E18" s="14" t="s">
        <v>54</v>
      </c>
      <c r="F18" s="14" t="s">
        <v>55</v>
      </c>
      <c r="G18" s="14" t="s">
        <v>56</v>
      </c>
      <c r="H18" s="14" t="s">
        <v>57</v>
      </c>
      <c r="I18" s="14" t="s">
        <v>58</v>
      </c>
      <c r="J18" s="14" t="s">
        <v>54</v>
      </c>
      <c r="K18" s="14" t="s">
        <v>55</v>
      </c>
      <c r="L18" s="14" t="s">
        <v>56</v>
      </c>
      <c r="M18" s="14" t="s">
        <v>57</v>
      </c>
      <c r="N18" s="14" t="s">
        <v>58</v>
      </c>
      <c r="O18" s="14" t="s">
        <v>54</v>
      </c>
      <c r="P18" s="14" t="s">
        <v>55</v>
      </c>
      <c r="Q18" s="14" t="s">
        <v>56</v>
      </c>
      <c r="R18" s="14" t="s">
        <v>57</v>
      </c>
      <c r="S18" s="14" t="s">
        <v>58</v>
      </c>
      <c r="T18" s="14" t="s">
        <v>54</v>
      </c>
      <c r="U18" s="14" t="s">
        <v>55</v>
      </c>
      <c r="V18" s="14" t="s">
        <v>56</v>
      </c>
      <c r="W18" s="14" t="s">
        <v>57</v>
      </c>
      <c r="X18" s="14" t="s">
        <v>58</v>
      </c>
      <c r="Y18" s="14" t="s">
        <v>54</v>
      </c>
      <c r="Z18" s="14" t="s">
        <v>55</v>
      </c>
      <c r="AA18" s="14" t="s">
        <v>56</v>
      </c>
      <c r="AB18" s="14" t="s">
        <v>57</v>
      </c>
      <c r="AC18" s="14" t="s">
        <v>58</v>
      </c>
      <c r="AD18" s="14" t="s">
        <v>54</v>
      </c>
      <c r="AE18" s="14" t="s">
        <v>55</v>
      </c>
      <c r="AF18" s="14" t="s">
        <v>56</v>
      </c>
      <c r="AG18" s="14" t="s">
        <v>57</v>
      </c>
      <c r="AH18" s="14" t="s">
        <v>58</v>
      </c>
      <c r="AI18" s="14" t="s">
        <v>54</v>
      </c>
      <c r="AJ18" s="14" t="s">
        <v>55</v>
      </c>
      <c r="AK18" s="14" t="s">
        <v>56</v>
      </c>
      <c r="AL18" s="14" t="s">
        <v>57</v>
      </c>
      <c r="AM18" s="14" t="s">
        <v>58</v>
      </c>
      <c r="AN18" s="14" t="s">
        <v>54</v>
      </c>
      <c r="AO18" s="14" t="s">
        <v>55</v>
      </c>
      <c r="AP18" s="14" t="s">
        <v>56</v>
      </c>
      <c r="AQ18" s="14" t="s">
        <v>57</v>
      </c>
      <c r="AR18" s="14" t="s">
        <v>58</v>
      </c>
      <c r="AS18" s="14" t="s">
        <v>54</v>
      </c>
      <c r="AT18" s="14" t="s">
        <v>55</v>
      </c>
      <c r="AU18" s="14" t="s">
        <v>56</v>
      </c>
      <c r="AV18" s="14" t="s">
        <v>57</v>
      </c>
      <c r="AW18" s="14" t="s">
        <v>58</v>
      </c>
      <c r="AX18" s="14" t="s">
        <v>54</v>
      </c>
      <c r="AY18" s="14" t="s">
        <v>55</v>
      </c>
      <c r="AZ18" s="14" t="s">
        <v>56</v>
      </c>
      <c r="BA18" s="14" t="s">
        <v>57</v>
      </c>
      <c r="BB18" s="14" t="s">
        <v>58</v>
      </c>
      <c r="BC18" s="14" t="s">
        <v>54</v>
      </c>
      <c r="BD18" s="14" t="s">
        <v>55</v>
      </c>
      <c r="BE18" s="14" t="s">
        <v>56</v>
      </c>
      <c r="BF18" s="14" t="s">
        <v>57</v>
      </c>
      <c r="BG18" s="14" t="s">
        <v>58</v>
      </c>
      <c r="BH18" s="354"/>
    </row>
    <row r="19" spans="1:60" s="29" customFormat="1">
      <c r="A19" s="30">
        <v>1</v>
      </c>
      <c r="B19" s="30">
        <v>2</v>
      </c>
      <c r="C19" s="30">
        <v>3</v>
      </c>
      <c r="D19" s="30">
        <v>4</v>
      </c>
      <c r="E19" s="30" t="s">
        <v>447</v>
      </c>
      <c r="F19" s="30" t="s">
        <v>448</v>
      </c>
      <c r="G19" s="30" t="s">
        <v>449</v>
      </c>
      <c r="H19" s="30" t="s">
        <v>450</v>
      </c>
      <c r="I19" s="30" t="s">
        <v>451</v>
      </c>
      <c r="J19" s="30" t="s">
        <v>454</v>
      </c>
      <c r="K19" s="30" t="s">
        <v>455</v>
      </c>
      <c r="L19" s="30" t="s">
        <v>456</v>
      </c>
      <c r="M19" s="30" t="s">
        <v>457</v>
      </c>
      <c r="N19" s="30" t="s">
        <v>458</v>
      </c>
      <c r="O19" s="30" t="s">
        <v>461</v>
      </c>
      <c r="P19" s="30" t="s">
        <v>462</v>
      </c>
      <c r="Q19" s="30" t="s">
        <v>463</v>
      </c>
      <c r="R19" s="30" t="s">
        <v>464</v>
      </c>
      <c r="S19" s="30" t="s">
        <v>465</v>
      </c>
      <c r="T19" s="30" t="s">
        <v>468</v>
      </c>
      <c r="U19" s="30" t="s">
        <v>469</v>
      </c>
      <c r="V19" s="30" t="s">
        <v>470</v>
      </c>
      <c r="W19" s="30" t="s">
        <v>471</v>
      </c>
      <c r="X19" s="30" t="s">
        <v>472</v>
      </c>
      <c r="Y19" s="30" t="s">
        <v>475</v>
      </c>
      <c r="Z19" s="30" t="s">
        <v>476</v>
      </c>
      <c r="AA19" s="30" t="s">
        <v>477</v>
      </c>
      <c r="AB19" s="30" t="s">
        <v>478</v>
      </c>
      <c r="AC19" s="30" t="s">
        <v>479</v>
      </c>
      <c r="AD19" s="30" t="s">
        <v>482</v>
      </c>
      <c r="AE19" s="30" t="s">
        <v>483</v>
      </c>
      <c r="AF19" s="30" t="s">
        <v>484</v>
      </c>
      <c r="AG19" s="30" t="s">
        <v>485</v>
      </c>
      <c r="AH19" s="30" t="s">
        <v>486</v>
      </c>
      <c r="AI19" s="30" t="s">
        <v>508</v>
      </c>
      <c r="AJ19" s="30" t="s">
        <v>509</v>
      </c>
      <c r="AK19" s="30" t="s">
        <v>510</v>
      </c>
      <c r="AL19" s="30" t="s">
        <v>511</v>
      </c>
      <c r="AM19" s="30" t="s">
        <v>512</v>
      </c>
      <c r="AN19" s="30" t="s">
        <v>513</v>
      </c>
      <c r="AO19" s="30" t="s">
        <v>514</v>
      </c>
      <c r="AP19" s="30" t="s">
        <v>515</v>
      </c>
      <c r="AQ19" s="30" t="s">
        <v>516</v>
      </c>
      <c r="AR19" s="30" t="s">
        <v>517</v>
      </c>
      <c r="AS19" s="30" t="s">
        <v>518</v>
      </c>
      <c r="AT19" s="30" t="s">
        <v>519</v>
      </c>
      <c r="AU19" s="30" t="s">
        <v>520</v>
      </c>
      <c r="AV19" s="30" t="s">
        <v>521</v>
      </c>
      <c r="AW19" s="30" t="s">
        <v>522</v>
      </c>
      <c r="AX19" s="30" t="s">
        <v>523</v>
      </c>
      <c r="AY19" s="30" t="s">
        <v>524</v>
      </c>
      <c r="AZ19" s="30" t="s">
        <v>525</v>
      </c>
      <c r="BA19" s="30" t="s">
        <v>526</v>
      </c>
      <c r="BB19" s="30" t="s">
        <v>527</v>
      </c>
      <c r="BC19" s="30" t="s">
        <v>487</v>
      </c>
      <c r="BD19" s="30" t="s">
        <v>488</v>
      </c>
      <c r="BE19" s="30" t="s">
        <v>489</v>
      </c>
      <c r="BF19" s="30" t="s">
        <v>490</v>
      </c>
      <c r="BG19" s="30" t="s">
        <v>491</v>
      </c>
      <c r="BH19" s="30" t="s">
        <v>892</v>
      </c>
    </row>
    <row r="20" spans="1:60" ht="42" customHeight="1">
      <c r="A20" s="49"/>
      <c r="B20" s="55" t="s">
        <v>23</v>
      </c>
      <c r="C20" s="50"/>
      <c r="D20" s="92"/>
      <c r="E20" s="289">
        <v>30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289">
        <v>20</v>
      </c>
      <c r="U20" s="82">
        <v>0</v>
      </c>
      <c r="V20" s="82">
        <v>0</v>
      </c>
      <c r="W20" s="82">
        <v>0</v>
      </c>
      <c r="X20" s="82">
        <v>0</v>
      </c>
      <c r="Y20" s="289">
        <v>10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</row>
    <row r="21" spans="1:60" s="29" customFormat="1">
      <c r="A21" s="38" t="s">
        <v>966</v>
      </c>
      <c r="B21" s="39" t="s">
        <v>967</v>
      </c>
      <c r="C21" s="38"/>
      <c r="D21" s="90"/>
      <c r="E21" s="289">
        <v>30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289">
        <v>20</v>
      </c>
      <c r="U21" s="81">
        <v>0</v>
      </c>
      <c r="V21" s="81">
        <v>0</v>
      </c>
      <c r="W21" s="81">
        <v>0</v>
      </c>
      <c r="X21" s="81">
        <v>0</v>
      </c>
      <c r="Y21" s="289">
        <v>10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s="29" customFormat="1" ht="56.25">
      <c r="A22" s="38" t="s">
        <v>681</v>
      </c>
      <c r="B22" s="39" t="s">
        <v>968</v>
      </c>
      <c r="C22" s="38"/>
      <c r="D22" s="90"/>
      <c r="E22" s="289">
        <v>30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289">
        <v>20</v>
      </c>
      <c r="U22" s="81">
        <v>0</v>
      </c>
      <c r="V22" s="81">
        <v>0</v>
      </c>
      <c r="W22" s="81">
        <v>0</v>
      </c>
      <c r="X22" s="81">
        <v>0</v>
      </c>
      <c r="Y22" s="289">
        <v>10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s="29" customFormat="1" ht="93.75">
      <c r="A23" s="38" t="s">
        <v>845</v>
      </c>
      <c r="B23" s="39" t="s">
        <v>969</v>
      </c>
      <c r="C23" s="38"/>
      <c r="D23" s="90"/>
      <c r="E23" s="289">
        <v>30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289">
        <v>20</v>
      </c>
      <c r="U23" s="81">
        <v>0</v>
      </c>
      <c r="V23" s="81">
        <v>0</v>
      </c>
      <c r="W23" s="81">
        <v>0</v>
      </c>
      <c r="X23" s="81">
        <v>0</v>
      </c>
      <c r="Y23" s="289">
        <v>10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</row>
    <row r="24" spans="1:60" s="29" customFormat="1" ht="62.25" customHeight="1">
      <c r="A24" s="38" t="s">
        <v>385</v>
      </c>
      <c r="B24" s="39" t="s">
        <v>970</v>
      </c>
      <c r="C24" s="38"/>
      <c r="D24" s="90"/>
      <c r="E24" s="289">
        <v>30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289">
        <v>20</v>
      </c>
      <c r="U24" s="60">
        <v>0</v>
      </c>
      <c r="V24" s="60">
        <v>0</v>
      </c>
      <c r="W24" s="60">
        <v>0</v>
      </c>
      <c r="X24" s="60">
        <v>0</v>
      </c>
      <c r="Y24" s="289">
        <v>10</v>
      </c>
      <c r="Z24" s="60">
        <v>0</v>
      </c>
      <c r="AA24" s="60">
        <v>0</v>
      </c>
      <c r="AB24" s="60">
        <v>0</v>
      </c>
      <c r="AC24" s="60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</row>
    <row r="25" spans="1:60" s="29" customFormat="1" ht="44.25" customHeight="1">
      <c r="A25" s="40" t="s">
        <v>385</v>
      </c>
      <c r="B25" s="41" t="s">
        <v>1016</v>
      </c>
      <c r="C25" s="42" t="s">
        <v>1017</v>
      </c>
      <c r="D25" s="90"/>
      <c r="E25" s="290">
        <v>10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290">
        <v>10</v>
      </c>
      <c r="Z25" s="60">
        <v>0</v>
      </c>
      <c r="AA25" s="60">
        <v>0</v>
      </c>
      <c r="AB25" s="60">
        <v>0</v>
      </c>
      <c r="AC25" s="60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</row>
    <row r="26" spans="1:60" s="29" customFormat="1" ht="44.25" customHeight="1">
      <c r="A26" s="40" t="s">
        <v>385</v>
      </c>
      <c r="B26" s="41" t="s">
        <v>1018</v>
      </c>
      <c r="C26" s="42" t="s">
        <v>1019</v>
      </c>
      <c r="D26" s="90"/>
      <c r="E26" s="290">
        <v>20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290">
        <v>20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81">
        <v>0</v>
      </c>
      <c r="AK26" s="81">
        <v>0</v>
      </c>
      <c r="AL26" s="81">
        <v>0</v>
      </c>
      <c r="AM26" s="81">
        <v>0</v>
      </c>
      <c r="AN26" s="81">
        <v>0</v>
      </c>
      <c r="AO26" s="81">
        <v>0</v>
      </c>
      <c r="AP26" s="81">
        <v>0</v>
      </c>
      <c r="AQ26" s="81">
        <v>0</v>
      </c>
      <c r="AR26" s="81">
        <v>0</v>
      </c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</row>
    <row r="27" spans="1:60" s="29" customFormat="1" ht="44.25" customHeight="1">
      <c r="A27" s="40" t="s">
        <v>385</v>
      </c>
      <c r="B27" s="41" t="s">
        <v>1020</v>
      </c>
      <c r="C27" s="42" t="s">
        <v>1021</v>
      </c>
      <c r="D27" s="90"/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81">
        <v>0</v>
      </c>
      <c r="AQ27" s="81">
        <v>0</v>
      </c>
      <c r="AR27" s="81">
        <v>0</v>
      </c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</row>
    <row r="28" spans="1:60" s="29" customFormat="1">
      <c r="A28" s="40" t="s">
        <v>385</v>
      </c>
      <c r="B28" s="41" t="s">
        <v>1022</v>
      </c>
      <c r="C28" s="42" t="s">
        <v>1023</v>
      </c>
      <c r="D28" s="90"/>
      <c r="E28" s="59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60">
        <v>0</v>
      </c>
      <c r="AO28" s="60">
        <v>0</v>
      </c>
      <c r="AP28" s="60">
        <v>0</v>
      </c>
      <c r="AQ28" s="60">
        <v>0</v>
      </c>
      <c r="AR28" s="60">
        <v>0</v>
      </c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</row>
    <row r="29" spans="1:60" s="29" customFormat="1">
      <c r="A29" s="40" t="s">
        <v>385</v>
      </c>
      <c r="B29" s="41" t="s">
        <v>1024</v>
      </c>
      <c r="C29" s="42" t="s">
        <v>1025</v>
      </c>
      <c r="D29" s="90"/>
      <c r="E29" s="59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v>0</v>
      </c>
      <c r="AQ29" s="60">
        <v>0</v>
      </c>
      <c r="AR29" s="60">
        <v>0</v>
      </c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</row>
    <row r="30" spans="1:60" s="29" customFormat="1" ht="44.25" customHeight="1">
      <c r="A30" s="40" t="s">
        <v>385</v>
      </c>
      <c r="B30" s="41" t="s">
        <v>1026</v>
      </c>
      <c r="C30" s="42" t="s">
        <v>1027</v>
      </c>
      <c r="D30" s="90"/>
      <c r="E30" s="90"/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60">
        <v>0</v>
      </c>
      <c r="W30" s="60">
        <v>0</v>
      </c>
      <c r="X30" s="60">
        <v>0</v>
      </c>
      <c r="Y30" s="60">
        <v>0</v>
      </c>
      <c r="Z30" s="60">
        <v>0</v>
      </c>
      <c r="AA30" s="60">
        <v>0</v>
      </c>
      <c r="AB30" s="60">
        <v>0</v>
      </c>
      <c r="AC30" s="60">
        <v>0</v>
      </c>
      <c r="AD30" s="60">
        <v>0</v>
      </c>
      <c r="AE30" s="60">
        <v>0</v>
      </c>
      <c r="AF30" s="60">
        <v>0</v>
      </c>
      <c r="AG30" s="60">
        <v>0</v>
      </c>
      <c r="AH30" s="60">
        <v>0</v>
      </c>
      <c r="AI30" s="60">
        <v>0</v>
      </c>
      <c r="AJ30" s="60">
        <v>0</v>
      </c>
      <c r="AK30" s="60">
        <v>0</v>
      </c>
      <c r="AL30" s="60">
        <v>0</v>
      </c>
      <c r="AM30" s="60">
        <v>0</v>
      </c>
      <c r="AN30" s="60">
        <v>0</v>
      </c>
      <c r="AO30" s="60">
        <v>0</v>
      </c>
      <c r="AP30" s="60">
        <v>0</v>
      </c>
      <c r="AQ30" s="60">
        <v>0</v>
      </c>
      <c r="AR30" s="60">
        <v>0</v>
      </c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</row>
    <row r="31" spans="1:60" ht="44.25" customHeight="1">
      <c r="A31" s="292" t="s">
        <v>688</v>
      </c>
      <c r="B31" s="291" t="s">
        <v>971</v>
      </c>
      <c r="C31" s="292" t="s">
        <v>1080</v>
      </c>
      <c r="D31" s="100"/>
      <c r="E31" s="100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</row>
  </sheetData>
  <mergeCells count="23">
    <mergeCell ref="T17:X17"/>
    <mergeCell ref="AX17:BB17"/>
    <mergeCell ref="Y17:AC17"/>
    <mergeCell ref="AD17:AH17"/>
    <mergeCell ref="AI17:AM17"/>
    <mergeCell ref="AN17:AR17"/>
    <mergeCell ref="AS17:AW17"/>
    <mergeCell ref="D15:D18"/>
    <mergeCell ref="C15:C18"/>
    <mergeCell ref="B15:B18"/>
    <mergeCell ref="A15:A18"/>
    <mergeCell ref="A5:BH5"/>
    <mergeCell ref="A6:BH6"/>
    <mergeCell ref="A7:BH7"/>
    <mergeCell ref="E16:AC16"/>
    <mergeCell ref="AD16:BB16"/>
    <mergeCell ref="E15:BB15"/>
    <mergeCell ref="AA13:AQ13"/>
    <mergeCell ref="BC15:BG17"/>
    <mergeCell ref="BH15:BH18"/>
    <mergeCell ref="E17:I17"/>
    <mergeCell ref="J17:N17"/>
    <mergeCell ref="O17:S17"/>
  </mergeCells>
  <pageMargins left="0.7" right="0.7" top="0.75" bottom="0.75" header="0.3" footer="0.3"/>
  <pageSetup paperSize="9" scale="1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G40"/>
  <sheetViews>
    <sheetView view="pageBreakPreview" zoomScale="60" zoomScaleNormal="40" workbookViewId="0">
      <selection activeCell="P3" sqref="P3"/>
    </sheetView>
  </sheetViews>
  <sheetFormatPr defaultRowHeight="18.75"/>
  <cols>
    <col min="1" max="1" width="13" style="19" customWidth="1"/>
    <col min="2" max="2" width="49.42578125" style="19" customWidth="1"/>
    <col min="3" max="3" width="31.28515625" style="19" customWidth="1"/>
    <col min="4" max="4" width="13.5703125" style="19" bestFit="1" customWidth="1"/>
    <col min="5" max="5" width="13.7109375" style="19" customWidth="1"/>
    <col min="6" max="6" width="12.140625" style="19" customWidth="1"/>
    <col min="7" max="7" width="12.140625" style="19" bestFit="1" customWidth="1"/>
    <col min="8" max="8" width="12.140625" style="19" customWidth="1"/>
    <col min="9" max="9" width="10.85546875" style="19" bestFit="1" customWidth="1"/>
    <col min="10" max="10" width="12.140625" style="19" bestFit="1" customWidth="1"/>
    <col min="11" max="11" width="10.85546875" style="19" bestFit="1" customWidth="1"/>
    <col min="12" max="12" width="12.140625" style="19" bestFit="1" customWidth="1"/>
    <col min="13" max="13" width="10.85546875" style="19" bestFit="1" customWidth="1"/>
    <col min="14" max="14" width="9.28515625" style="19" bestFit="1" customWidth="1"/>
    <col min="15" max="15" width="10.85546875" style="19" bestFit="1" customWidth="1"/>
    <col min="16" max="18" width="9.28515625" style="19" bestFit="1" customWidth="1"/>
    <col min="19" max="19" width="10.85546875" style="19" bestFit="1" customWidth="1"/>
    <col min="20" max="20" width="11.5703125" style="19" customWidth="1"/>
    <col min="21" max="22" width="10.85546875" style="19" bestFit="1" customWidth="1"/>
    <col min="23" max="23" width="12.140625" style="19" bestFit="1" customWidth="1"/>
    <col min="24" max="29" width="9.28515625" style="19" bestFit="1" customWidth="1"/>
    <col min="30" max="30" width="13.5703125" style="19" bestFit="1" customWidth="1"/>
    <col min="31" max="31" width="12.85546875" style="19" customWidth="1"/>
    <col min="32" max="33" width="13" style="19" customWidth="1"/>
    <col min="34" max="34" width="12.140625" style="19" bestFit="1" customWidth="1"/>
    <col min="35" max="36" width="10.85546875" style="19" bestFit="1" customWidth="1"/>
    <col min="37" max="37" width="9.28515625" style="19" bestFit="1" customWidth="1"/>
    <col min="38" max="38" width="11.42578125" style="19" customWidth="1"/>
    <col min="39" max="40" width="9.28515625" style="19" bestFit="1" customWidth="1"/>
    <col min="41" max="41" width="12.140625" style="19" bestFit="1" customWidth="1"/>
    <col min="42" max="42" width="10.85546875" style="19" bestFit="1" customWidth="1"/>
    <col min="43" max="43" width="10.85546875" style="19" customWidth="1"/>
    <col min="44" max="44" width="12.140625" style="19" bestFit="1" customWidth="1"/>
    <col min="45" max="45" width="10.85546875" style="19" bestFit="1" customWidth="1"/>
    <col min="46" max="46" width="13.28515625" style="19" customWidth="1"/>
    <col min="47" max="47" width="12" style="19" customWidth="1"/>
    <col min="48" max="49" width="12.140625" style="19" bestFit="1" customWidth="1"/>
    <col min="50" max="54" width="9.28515625" style="19" bestFit="1" customWidth="1"/>
    <col min="55" max="55" width="10.5703125" style="19" customWidth="1"/>
    <col min="56" max="56" width="2.42578125" style="19" customWidth="1"/>
    <col min="57" max="58" width="18.5703125" style="19" customWidth="1"/>
    <col min="59" max="59" width="13.42578125" style="19" bestFit="1" customWidth="1"/>
    <col min="60" max="16384" width="9.140625" style="19"/>
  </cols>
  <sheetData>
    <row r="1" spans="1:55">
      <c r="BC1" s="22" t="s">
        <v>893</v>
      </c>
    </row>
    <row r="2" spans="1:55">
      <c r="BC2" s="22" t="s">
        <v>0</v>
      </c>
    </row>
    <row r="3" spans="1:55">
      <c r="BC3" s="22" t="s">
        <v>25</v>
      </c>
    </row>
    <row r="5" spans="1:55">
      <c r="A5" s="327" t="s">
        <v>894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  <c r="BB5" s="327"/>
      <c r="BC5" s="327"/>
    </row>
    <row r="6" spans="1:55">
      <c r="A6" s="327" t="s">
        <v>895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7"/>
      <c r="AU6" s="327"/>
      <c r="AV6" s="327"/>
      <c r="AW6" s="327"/>
      <c r="AX6" s="327"/>
      <c r="AY6" s="327"/>
      <c r="AZ6" s="327"/>
      <c r="BA6" s="327"/>
      <c r="BB6" s="327"/>
      <c r="BC6" s="327"/>
    </row>
    <row r="7" spans="1:55">
      <c r="A7" s="327" t="s">
        <v>1096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</row>
    <row r="9" spans="1:55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97" t="s">
        <v>996</v>
      </c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</row>
    <row r="10" spans="1:5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97" t="s">
        <v>986</v>
      </c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</row>
    <row r="11" spans="1:55">
      <c r="Y11" s="97" t="s">
        <v>997</v>
      </c>
    </row>
    <row r="12" spans="1:5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</row>
    <row r="13" spans="1:55" ht="17.25" customHeight="1">
      <c r="H13" s="62"/>
      <c r="U13" s="71" t="s">
        <v>30</v>
      </c>
      <c r="V13" s="71"/>
      <c r="W13" s="71"/>
      <c r="X13" s="71"/>
      <c r="Y13" s="71"/>
      <c r="Z13" s="71"/>
      <c r="AA13" s="71"/>
      <c r="AB13" s="71"/>
      <c r="AC13" s="71"/>
      <c r="AD13" s="71"/>
      <c r="AI13" s="71"/>
      <c r="AJ13" s="71"/>
      <c r="AK13" s="71"/>
      <c r="AL13" s="71"/>
      <c r="AM13" s="71"/>
      <c r="AN13" s="71"/>
    </row>
    <row r="15" spans="1:55">
      <c r="A15" s="335" t="s">
        <v>2</v>
      </c>
      <c r="B15" s="335" t="s">
        <v>3</v>
      </c>
      <c r="C15" s="335" t="s">
        <v>4</v>
      </c>
      <c r="D15" s="335" t="s">
        <v>990</v>
      </c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 t="s">
        <v>984</v>
      </c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</row>
    <row r="16" spans="1:55">
      <c r="A16" s="335"/>
      <c r="B16" s="335"/>
      <c r="C16" s="335"/>
      <c r="D16" s="47" t="s">
        <v>13</v>
      </c>
      <c r="E16" s="335" t="s">
        <v>14</v>
      </c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14" t="s">
        <v>13</v>
      </c>
      <c r="AE16" s="335" t="s">
        <v>14</v>
      </c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</row>
    <row r="17" spans="1:59">
      <c r="A17" s="335"/>
      <c r="B17" s="335"/>
      <c r="C17" s="335"/>
      <c r="D17" s="335" t="s">
        <v>442</v>
      </c>
      <c r="E17" s="335" t="s">
        <v>442</v>
      </c>
      <c r="F17" s="335"/>
      <c r="G17" s="335"/>
      <c r="H17" s="335"/>
      <c r="I17" s="335"/>
      <c r="J17" s="335" t="s">
        <v>443</v>
      </c>
      <c r="K17" s="335"/>
      <c r="L17" s="335"/>
      <c r="M17" s="335"/>
      <c r="N17" s="335"/>
      <c r="O17" s="335" t="s">
        <v>444</v>
      </c>
      <c r="P17" s="335"/>
      <c r="Q17" s="335"/>
      <c r="R17" s="335"/>
      <c r="S17" s="335"/>
      <c r="T17" s="335" t="s">
        <v>445</v>
      </c>
      <c r="U17" s="335"/>
      <c r="V17" s="335"/>
      <c r="W17" s="335"/>
      <c r="X17" s="335"/>
      <c r="Y17" s="335" t="s">
        <v>446</v>
      </c>
      <c r="Z17" s="335"/>
      <c r="AA17" s="335"/>
      <c r="AB17" s="335"/>
      <c r="AC17" s="335"/>
      <c r="AD17" s="335" t="s">
        <v>442</v>
      </c>
      <c r="AE17" s="335" t="s">
        <v>442</v>
      </c>
      <c r="AF17" s="335"/>
      <c r="AG17" s="335"/>
      <c r="AH17" s="335"/>
      <c r="AI17" s="335"/>
      <c r="AJ17" s="335" t="s">
        <v>443</v>
      </c>
      <c r="AK17" s="335"/>
      <c r="AL17" s="335"/>
      <c r="AM17" s="335"/>
      <c r="AN17" s="335"/>
      <c r="AO17" s="335" t="s">
        <v>444</v>
      </c>
      <c r="AP17" s="335"/>
      <c r="AQ17" s="335"/>
      <c r="AR17" s="335"/>
      <c r="AS17" s="335"/>
      <c r="AT17" s="335" t="s">
        <v>445</v>
      </c>
      <c r="AU17" s="335"/>
      <c r="AV17" s="335"/>
      <c r="AW17" s="335"/>
      <c r="AX17" s="335"/>
      <c r="AY17" s="335" t="s">
        <v>446</v>
      </c>
      <c r="AZ17" s="335"/>
      <c r="BA17" s="335"/>
      <c r="BB17" s="335"/>
      <c r="BC17" s="335"/>
    </row>
    <row r="18" spans="1:59" ht="243.75">
      <c r="A18" s="335"/>
      <c r="B18" s="335"/>
      <c r="C18" s="335"/>
      <c r="D18" s="335"/>
      <c r="E18" s="14" t="s">
        <v>528</v>
      </c>
      <c r="F18" s="14" t="s">
        <v>529</v>
      </c>
      <c r="G18" s="14" t="s">
        <v>530</v>
      </c>
      <c r="H18" s="14" t="s">
        <v>531</v>
      </c>
      <c r="I18" s="14" t="s">
        <v>532</v>
      </c>
      <c r="J18" s="14" t="s">
        <v>528</v>
      </c>
      <c r="K18" s="14" t="s">
        <v>529</v>
      </c>
      <c r="L18" s="14" t="s">
        <v>530</v>
      </c>
      <c r="M18" s="14" t="s">
        <v>531</v>
      </c>
      <c r="N18" s="14" t="s">
        <v>532</v>
      </c>
      <c r="O18" s="14" t="s">
        <v>528</v>
      </c>
      <c r="P18" s="14" t="s">
        <v>529</v>
      </c>
      <c r="Q18" s="14" t="s">
        <v>530</v>
      </c>
      <c r="R18" s="14" t="s">
        <v>531</v>
      </c>
      <c r="S18" s="14" t="s">
        <v>532</v>
      </c>
      <c r="T18" s="14" t="s">
        <v>528</v>
      </c>
      <c r="U18" s="14" t="s">
        <v>529</v>
      </c>
      <c r="V18" s="14" t="s">
        <v>530</v>
      </c>
      <c r="W18" s="14" t="s">
        <v>531</v>
      </c>
      <c r="X18" s="14" t="s">
        <v>532</v>
      </c>
      <c r="Y18" s="14" t="s">
        <v>528</v>
      </c>
      <c r="Z18" s="14" t="s">
        <v>529</v>
      </c>
      <c r="AA18" s="14" t="s">
        <v>530</v>
      </c>
      <c r="AB18" s="14" t="s">
        <v>531</v>
      </c>
      <c r="AC18" s="14" t="s">
        <v>532</v>
      </c>
      <c r="AD18" s="335"/>
      <c r="AE18" s="14" t="s">
        <v>528</v>
      </c>
      <c r="AF18" s="14" t="s">
        <v>529</v>
      </c>
      <c r="AG18" s="14" t="s">
        <v>530</v>
      </c>
      <c r="AH18" s="14" t="s">
        <v>531</v>
      </c>
      <c r="AI18" s="14" t="s">
        <v>532</v>
      </c>
      <c r="AJ18" s="14" t="s">
        <v>528</v>
      </c>
      <c r="AK18" s="14" t="s">
        <v>529</v>
      </c>
      <c r="AL18" s="14" t="s">
        <v>530</v>
      </c>
      <c r="AM18" s="14" t="s">
        <v>531</v>
      </c>
      <c r="AN18" s="14" t="s">
        <v>532</v>
      </c>
      <c r="AO18" s="14" t="s">
        <v>528</v>
      </c>
      <c r="AP18" s="14" t="s">
        <v>529</v>
      </c>
      <c r="AQ18" s="14" t="s">
        <v>530</v>
      </c>
      <c r="AR18" s="14" t="s">
        <v>531</v>
      </c>
      <c r="AS18" s="14" t="s">
        <v>532</v>
      </c>
      <c r="AT18" s="14" t="s">
        <v>528</v>
      </c>
      <c r="AU18" s="14" t="s">
        <v>529</v>
      </c>
      <c r="AV18" s="14" t="s">
        <v>530</v>
      </c>
      <c r="AW18" s="14" t="s">
        <v>531</v>
      </c>
      <c r="AX18" s="14" t="s">
        <v>532</v>
      </c>
      <c r="AY18" s="14" t="s">
        <v>528</v>
      </c>
      <c r="AZ18" s="14" t="s">
        <v>529</v>
      </c>
      <c r="BA18" s="14" t="s">
        <v>530</v>
      </c>
      <c r="BB18" s="14" t="s">
        <v>531</v>
      </c>
      <c r="BC18" s="14" t="s">
        <v>532</v>
      </c>
    </row>
    <row r="19" spans="1:59" s="29" customFormat="1">
      <c r="A19" s="30">
        <v>1</v>
      </c>
      <c r="B19" s="30">
        <v>2</v>
      </c>
      <c r="C19" s="30">
        <v>3</v>
      </c>
      <c r="D19" s="30">
        <v>4</v>
      </c>
      <c r="E19" s="30" t="s">
        <v>447</v>
      </c>
      <c r="F19" s="30" t="s">
        <v>448</v>
      </c>
      <c r="G19" s="30" t="s">
        <v>449</v>
      </c>
      <c r="H19" s="30" t="s">
        <v>450</v>
      </c>
      <c r="I19" s="30" t="s">
        <v>451</v>
      </c>
      <c r="J19" s="30" t="s">
        <v>454</v>
      </c>
      <c r="K19" s="30" t="s">
        <v>455</v>
      </c>
      <c r="L19" s="30" t="s">
        <v>456</v>
      </c>
      <c r="M19" s="30" t="s">
        <v>457</v>
      </c>
      <c r="N19" s="30" t="s">
        <v>458</v>
      </c>
      <c r="O19" s="30" t="s">
        <v>461</v>
      </c>
      <c r="P19" s="30" t="s">
        <v>462</v>
      </c>
      <c r="Q19" s="30" t="s">
        <v>463</v>
      </c>
      <c r="R19" s="30" t="s">
        <v>464</v>
      </c>
      <c r="S19" s="30" t="s">
        <v>465</v>
      </c>
      <c r="T19" s="30" t="s">
        <v>468</v>
      </c>
      <c r="U19" s="30" t="s">
        <v>469</v>
      </c>
      <c r="V19" s="30" t="s">
        <v>470</v>
      </c>
      <c r="W19" s="30" t="s">
        <v>471</v>
      </c>
      <c r="X19" s="30" t="s">
        <v>472</v>
      </c>
      <c r="Y19" s="30" t="s">
        <v>475</v>
      </c>
      <c r="Z19" s="30" t="s">
        <v>476</v>
      </c>
      <c r="AA19" s="320" t="s">
        <v>477</v>
      </c>
      <c r="AB19" s="320" t="s">
        <v>478</v>
      </c>
      <c r="AC19" s="320" t="s">
        <v>479</v>
      </c>
      <c r="AD19" s="320">
        <v>6</v>
      </c>
      <c r="AE19" s="320" t="s">
        <v>487</v>
      </c>
      <c r="AF19" s="320" t="s">
        <v>488</v>
      </c>
      <c r="AG19" s="320" t="s">
        <v>489</v>
      </c>
      <c r="AH19" s="320" t="s">
        <v>490</v>
      </c>
      <c r="AI19" s="320" t="s">
        <v>491</v>
      </c>
      <c r="AJ19" s="320" t="s">
        <v>533</v>
      </c>
      <c r="AK19" s="320" t="s">
        <v>534</v>
      </c>
      <c r="AL19" s="320" t="s">
        <v>535</v>
      </c>
      <c r="AM19" s="320" t="s">
        <v>536</v>
      </c>
      <c r="AN19" s="320" t="s">
        <v>537</v>
      </c>
      <c r="AO19" s="320" t="s">
        <v>538</v>
      </c>
      <c r="AP19" s="320" t="s">
        <v>539</v>
      </c>
      <c r="AQ19" s="320" t="s">
        <v>540</v>
      </c>
      <c r="AR19" s="30" t="s">
        <v>541</v>
      </c>
      <c r="AS19" s="30" t="s">
        <v>542</v>
      </c>
      <c r="AT19" s="30" t="s">
        <v>896</v>
      </c>
      <c r="AU19" s="30" t="s">
        <v>543</v>
      </c>
      <c r="AV19" s="30" t="s">
        <v>544</v>
      </c>
      <c r="AW19" s="30" t="s">
        <v>545</v>
      </c>
      <c r="AX19" s="30" t="s">
        <v>546</v>
      </c>
      <c r="AY19" s="30" t="s">
        <v>547</v>
      </c>
      <c r="AZ19" s="30" t="s">
        <v>548</v>
      </c>
      <c r="BA19" s="30" t="s">
        <v>549</v>
      </c>
      <c r="BB19" s="30" t="s">
        <v>550</v>
      </c>
      <c r="BC19" s="30" t="s">
        <v>551</v>
      </c>
    </row>
    <row r="20" spans="1:59" s="35" customFormat="1" ht="39.75" customHeight="1">
      <c r="A20" s="49"/>
      <c r="B20" s="55" t="s">
        <v>23</v>
      </c>
      <c r="C20" s="50"/>
      <c r="D20" s="103">
        <v>37.659999999999997</v>
      </c>
      <c r="E20" s="258">
        <v>5.2360000000000007</v>
      </c>
      <c r="F20" s="258">
        <v>1.1590000000000003</v>
      </c>
      <c r="G20" s="58">
        <v>0</v>
      </c>
      <c r="H20" s="58">
        <v>0</v>
      </c>
      <c r="I20" s="258">
        <v>4.077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258">
        <v>5.2360000000000007</v>
      </c>
      <c r="P20" s="258">
        <v>1.1590000000000003</v>
      </c>
      <c r="Q20" s="58">
        <v>0</v>
      </c>
      <c r="R20" s="58">
        <v>0</v>
      </c>
      <c r="S20" s="270">
        <v>4.077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61">
        <v>0</v>
      </c>
      <c r="AB20" s="61">
        <v>0</v>
      </c>
      <c r="AC20" s="61">
        <v>0</v>
      </c>
      <c r="AD20" s="258">
        <f>AD21</f>
        <v>31.45</v>
      </c>
      <c r="AE20" s="258">
        <f>AE21</f>
        <v>4.3633333333333333</v>
      </c>
      <c r="AF20" s="258">
        <v>0.96583333333333332</v>
      </c>
      <c r="AG20" s="60">
        <v>0</v>
      </c>
      <c r="AH20" s="60">
        <v>0</v>
      </c>
      <c r="AI20" s="321">
        <v>3.3975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258">
        <f>AO21</f>
        <v>4.3633333333333333</v>
      </c>
      <c r="AP20" s="258">
        <v>0.96583333333333332</v>
      </c>
      <c r="AQ20" s="60">
        <v>0</v>
      </c>
      <c r="AR20" s="60">
        <v>0</v>
      </c>
      <c r="AS20" s="258">
        <v>3.3975</v>
      </c>
      <c r="AT20" s="59">
        <v>0</v>
      </c>
      <c r="AU20" s="59">
        <v>0</v>
      </c>
      <c r="AV20" s="59">
        <v>0</v>
      </c>
      <c r="AW20" s="59">
        <v>0</v>
      </c>
      <c r="AX20" s="59">
        <v>0</v>
      </c>
      <c r="AY20" s="59">
        <v>0</v>
      </c>
      <c r="AZ20" s="59">
        <v>0</v>
      </c>
      <c r="BA20" s="59">
        <v>0</v>
      </c>
      <c r="BB20" s="59">
        <v>0</v>
      </c>
      <c r="BC20" s="59">
        <v>0</v>
      </c>
      <c r="BE20" s="72"/>
      <c r="BF20" s="72"/>
    </row>
    <row r="21" spans="1:59" s="46" customFormat="1">
      <c r="A21" s="38" t="s">
        <v>966</v>
      </c>
      <c r="B21" s="39" t="s">
        <v>967</v>
      </c>
      <c r="C21" s="38"/>
      <c r="D21" s="103">
        <v>37.659999999999997</v>
      </c>
      <c r="E21" s="258">
        <v>5.2360000000000007</v>
      </c>
      <c r="F21" s="258">
        <v>1.1590000000000003</v>
      </c>
      <c r="G21" s="58">
        <v>0</v>
      </c>
      <c r="H21" s="58">
        <v>0</v>
      </c>
      <c r="I21" s="258">
        <v>4.077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258">
        <v>5.2360000000000007</v>
      </c>
      <c r="P21" s="258">
        <v>1.1590000000000003</v>
      </c>
      <c r="Q21" s="58">
        <v>0</v>
      </c>
      <c r="R21" s="58">
        <v>0</v>
      </c>
      <c r="S21" s="270">
        <v>4.077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61">
        <v>0</v>
      </c>
      <c r="AB21" s="61">
        <v>0</v>
      </c>
      <c r="AC21" s="61">
        <v>0</v>
      </c>
      <c r="AD21" s="258">
        <f>AD22+AD31</f>
        <v>31.45</v>
      </c>
      <c r="AE21" s="258">
        <f>AE24+AE31</f>
        <v>4.3633333333333333</v>
      </c>
      <c r="AF21" s="258">
        <v>0.96583333333333332</v>
      </c>
      <c r="AG21" s="60">
        <v>0</v>
      </c>
      <c r="AH21" s="60">
        <v>0</v>
      </c>
      <c r="AI21" s="321">
        <v>3.3975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258">
        <f>AO24+AO31</f>
        <v>4.3633333333333333</v>
      </c>
      <c r="AP21" s="258">
        <v>0.96583333333333332</v>
      </c>
      <c r="AQ21" s="60">
        <v>0</v>
      </c>
      <c r="AR21" s="59">
        <v>0</v>
      </c>
      <c r="AS21" s="258">
        <v>3.3975</v>
      </c>
      <c r="AT21" s="59">
        <v>0</v>
      </c>
      <c r="AU21" s="59">
        <v>0</v>
      </c>
      <c r="AV21" s="59">
        <v>0</v>
      </c>
      <c r="AW21" s="59">
        <v>0</v>
      </c>
      <c r="AX21" s="59">
        <v>0</v>
      </c>
      <c r="AY21" s="59">
        <v>0</v>
      </c>
      <c r="AZ21" s="59">
        <v>0</v>
      </c>
      <c r="BA21" s="59">
        <v>0</v>
      </c>
      <c r="BB21" s="59">
        <v>0</v>
      </c>
      <c r="BC21" s="59">
        <v>0</v>
      </c>
      <c r="BE21" s="72"/>
      <c r="BF21" s="72"/>
      <c r="BG21" s="35"/>
    </row>
    <row r="22" spans="1:59" s="46" customFormat="1" ht="56.25">
      <c r="A22" s="38" t="s">
        <v>681</v>
      </c>
      <c r="B22" s="39" t="s">
        <v>968</v>
      </c>
      <c r="C22" s="38"/>
      <c r="D22" s="103">
        <v>24.17</v>
      </c>
      <c r="E22" s="258">
        <v>1.1590000000000003</v>
      </c>
      <c r="F22" s="258">
        <v>1.1590000000000003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258">
        <v>1.1590000000000003</v>
      </c>
      <c r="P22" s="258">
        <v>1.1590000000000003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61">
        <v>0</v>
      </c>
      <c r="AB22" s="61">
        <v>0</v>
      </c>
      <c r="AC22" s="61">
        <v>0</v>
      </c>
      <c r="AD22" s="258">
        <f>AD23</f>
        <v>20.21</v>
      </c>
      <c r="AE22" s="258">
        <f>AE23</f>
        <v>0.96583333333333332</v>
      </c>
      <c r="AF22" s="258">
        <v>0.96583333333333332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258">
        <f>AO23</f>
        <v>0.96583333333333332</v>
      </c>
      <c r="AP22" s="258">
        <v>0.96583333333333332</v>
      </c>
      <c r="AQ22" s="60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E22" s="72"/>
      <c r="BF22" s="72"/>
      <c r="BG22" s="35"/>
    </row>
    <row r="23" spans="1:59" s="46" customFormat="1" ht="93.75">
      <c r="A23" s="38" t="s">
        <v>845</v>
      </c>
      <c r="B23" s="39" t="s">
        <v>969</v>
      </c>
      <c r="C23" s="38"/>
      <c r="D23" s="103">
        <v>24.17</v>
      </c>
      <c r="E23" s="258">
        <v>1.1590000000000003</v>
      </c>
      <c r="F23" s="258">
        <v>1.1590000000000003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258">
        <v>1.1590000000000003</v>
      </c>
      <c r="P23" s="258">
        <v>1.1590000000000003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61">
        <v>0</v>
      </c>
      <c r="AB23" s="61">
        <v>0</v>
      </c>
      <c r="AC23" s="61">
        <v>0</v>
      </c>
      <c r="AD23" s="258">
        <f>AD24</f>
        <v>20.21</v>
      </c>
      <c r="AE23" s="258">
        <f>AE24</f>
        <v>0.96583333333333332</v>
      </c>
      <c r="AF23" s="258">
        <v>0.96583333333333332</v>
      </c>
      <c r="AG23" s="60">
        <v>0</v>
      </c>
      <c r="AH23" s="60">
        <v>0</v>
      </c>
      <c r="AI23" s="60">
        <v>0</v>
      </c>
      <c r="AJ23" s="60">
        <v>0</v>
      </c>
      <c r="AK23" s="60">
        <v>0</v>
      </c>
      <c r="AL23" s="60">
        <v>0</v>
      </c>
      <c r="AM23" s="60">
        <v>0</v>
      </c>
      <c r="AN23" s="60">
        <v>0</v>
      </c>
      <c r="AO23" s="258">
        <f>AO24</f>
        <v>0.96583333333333332</v>
      </c>
      <c r="AP23" s="258">
        <v>0.96583333333333332</v>
      </c>
      <c r="AQ23" s="60">
        <v>0</v>
      </c>
      <c r="AR23" s="59">
        <v>0</v>
      </c>
      <c r="AS23" s="59">
        <v>0</v>
      </c>
      <c r="AT23" s="59">
        <v>0</v>
      </c>
      <c r="AU23" s="59">
        <v>0</v>
      </c>
      <c r="AV23" s="59">
        <v>0</v>
      </c>
      <c r="AW23" s="59">
        <v>0</v>
      </c>
      <c r="AX23" s="59">
        <v>0</v>
      </c>
      <c r="AY23" s="59">
        <v>0</v>
      </c>
      <c r="AZ23" s="59">
        <v>0</v>
      </c>
      <c r="BA23" s="59">
        <v>0</v>
      </c>
      <c r="BB23" s="59">
        <v>0</v>
      </c>
      <c r="BC23" s="59">
        <v>0</v>
      </c>
      <c r="BE23" s="72"/>
      <c r="BF23" s="72"/>
      <c r="BG23" s="35"/>
    </row>
    <row r="24" spans="1:59" s="29" customFormat="1" ht="47.25" customHeight="1">
      <c r="A24" s="38" t="s">
        <v>385</v>
      </c>
      <c r="B24" s="39" t="s">
        <v>970</v>
      </c>
      <c r="C24" s="38"/>
      <c r="D24" s="278">
        <v>24.17</v>
      </c>
      <c r="E24" s="258">
        <v>1.1590000000000003</v>
      </c>
      <c r="F24" s="258">
        <v>1.1590000000000003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258">
        <v>1.1590000000000003</v>
      </c>
      <c r="P24" s="258">
        <v>1.1590000000000003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61">
        <v>0</v>
      </c>
      <c r="AB24" s="61">
        <v>0</v>
      </c>
      <c r="AC24" s="61">
        <v>0</v>
      </c>
      <c r="AD24" s="270">
        <f>SUM(AD25:AD30)</f>
        <v>20.21</v>
      </c>
      <c r="AE24" s="322">
        <f>AE25+AE26+AE27+AE28+AE29+AE30</f>
        <v>0.96583333333333332</v>
      </c>
      <c r="AF24" s="322">
        <f>AF25+AF26+AF27+AF28+AF29+AF30</f>
        <v>0.96583333333333332</v>
      </c>
      <c r="AG24" s="60">
        <v>0</v>
      </c>
      <c r="AH24" s="60">
        <v>0</v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60">
        <v>0</v>
      </c>
      <c r="AO24" s="322">
        <f>AO25+AO26+AO27+AO28+AO29+AO30</f>
        <v>0.96583333333333332</v>
      </c>
      <c r="AP24" s="322">
        <f>AP25+AP26+AP27+AP28+AP29+AP30</f>
        <v>0.96583333333333332</v>
      </c>
      <c r="AQ24" s="60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E24" s="72"/>
      <c r="BF24" s="72"/>
      <c r="BG24" s="35"/>
    </row>
    <row r="25" spans="1:59" s="29" customFormat="1" ht="47.25" customHeight="1">
      <c r="A25" s="40" t="s">
        <v>385</v>
      </c>
      <c r="B25" s="41" t="s">
        <v>1016</v>
      </c>
      <c r="C25" s="42" t="s">
        <v>1017</v>
      </c>
      <c r="D25" s="105">
        <v>12.78</v>
      </c>
      <c r="E25" s="259">
        <v>0</v>
      </c>
      <c r="F25" s="259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259">
        <v>0</v>
      </c>
      <c r="P25" s="259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61">
        <v>0</v>
      </c>
      <c r="AB25" s="61">
        <v>0</v>
      </c>
      <c r="AC25" s="61">
        <v>0</v>
      </c>
      <c r="AD25" s="259">
        <v>10.65</v>
      </c>
      <c r="AE25" s="281">
        <v>0</v>
      </c>
      <c r="AF25" s="281">
        <v>0</v>
      </c>
      <c r="AG25" s="60">
        <v>0</v>
      </c>
      <c r="AH25" s="60">
        <v>0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281">
        <v>0</v>
      </c>
      <c r="AP25" s="281">
        <v>0</v>
      </c>
      <c r="AQ25" s="60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59">
        <v>0</v>
      </c>
      <c r="AY25" s="59">
        <v>0</v>
      </c>
      <c r="AZ25" s="59">
        <v>0</v>
      </c>
      <c r="BA25" s="59">
        <v>0</v>
      </c>
      <c r="BB25" s="59">
        <v>0</v>
      </c>
      <c r="BC25" s="59">
        <v>0</v>
      </c>
      <c r="BE25" s="72"/>
      <c r="BF25" s="72"/>
      <c r="BG25" s="35"/>
    </row>
    <row r="26" spans="1:59" s="29" customFormat="1" ht="47.25" customHeight="1">
      <c r="A26" s="40" t="s">
        <v>385</v>
      </c>
      <c r="B26" s="41" t="s">
        <v>1018</v>
      </c>
      <c r="C26" s="42" t="s">
        <v>1019</v>
      </c>
      <c r="D26" s="105">
        <v>6.23</v>
      </c>
      <c r="E26" s="259">
        <v>0.78700000000000003</v>
      </c>
      <c r="F26" s="259">
        <v>0.78700000000000003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259">
        <v>0.78700000000000003</v>
      </c>
      <c r="P26" s="259">
        <v>0.78700000000000003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61">
        <v>0</v>
      </c>
      <c r="AB26" s="61">
        <v>0</v>
      </c>
      <c r="AC26" s="61">
        <v>0</v>
      </c>
      <c r="AD26" s="259">
        <v>5.24</v>
      </c>
      <c r="AE26" s="281">
        <v>0.65583333333333338</v>
      </c>
      <c r="AF26" s="281">
        <v>0.65583333333333338</v>
      </c>
      <c r="AG26" s="60">
        <v>0</v>
      </c>
      <c r="AH26" s="60">
        <v>0</v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60">
        <v>0</v>
      </c>
      <c r="AO26" s="281">
        <v>0.65583333333333338</v>
      </c>
      <c r="AP26" s="281">
        <v>0.65583333333333338</v>
      </c>
      <c r="AQ26" s="60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E26" s="72"/>
      <c r="BF26" s="72"/>
      <c r="BG26" s="35"/>
    </row>
    <row r="27" spans="1:59" s="29" customFormat="1" ht="47.25" customHeight="1">
      <c r="A27" s="40" t="s">
        <v>385</v>
      </c>
      <c r="B27" s="41" t="s">
        <v>1020</v>
      </c>
      <c r="C27" s="42" t="s">
        <v>1021</v>
      </c>
      <c r="D27" s="105">
        <v>1.08</v>
      </c>
      <c r="E27" s="259">
        <v>0</v>
      </c>
      <c r="F27" s="259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259">
        <v>0</v>
      </c>
      <c r="P27" s="259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61">
        <v>0</v>
      </c>
      <c r="AB27" s="61">
        <v>0</v>
      </c>
      <c r="AC27" s="61">
        <v>0</v>
      </c>
      <c r="AD27" s="259">
        <v>0.9</v>
      </c>
      <c r="AE27" s="281">
        <v>0</v>
      </c>
      <c r="AF27" s="281">
        <v>0</v>
      </c>
      <c r="AG27" s="60">
        <v>0</v>
      </c>
      <c r="AH27" s="60">
        <v>0</v>
      </c>
      <c r="AI27" s="60">
        <v>0</v>
      </c>
      <c r="AJ27" s="60">
        <v>0</v>
      </c>
      <c r="AK27" s="60">
        <v>0</v>
      </c>
      <c r="AL27" s="60">
        <v>0</v>
      </c>
      <c r="AM27" s="60">
        <v>0</v>
      </c>
      <c r="AN27" s="60">
        <v>0</v>
      </c>
      <c r="AO27" s="281">
        <v>0</v>
      </c>
      <c r="AP27" s="281">
        <v>0</v>
      </c>
      <c r="AQ27" s="60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E27" s="72"/>
      <c r="BF27" s="72"/>
      <c r="BG27" s="35"/>
    </row>
    <row r="28" spans="1:59" s="46" customFormat="1">
      <c r="A28" s="40" t="s">
        <v>385</v>
      </c>
      <c r="B28" s="41" t="s">
        <v>1022</v>
      </c>
      <c r="C28" s="42" t="s">
        <v>1023</v>
      </c>
      <c r="D28" s="105">
        <v>1.21</v>
      </c>
      <c r="E28" s="259">
        <v>0.124</v>
      </c>
      <c r="F28" s="259">
        <v>0.124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259">
        <v>0.124</v>
      </c>
      <c r="P28" s="259">
        <v>0.124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61">
        <v>0</v>
      </c>
      <c r="AB28" s="61">
        <v>0</v>
      </c>
      <c r="AC28" s="61">
        <v>0</v>
      </c>
      <c r="AD28" s="259">
        <v>1.01</v>
      </c>
      <c r="AE28" s="281">
        <v>0.10333333333333333</v>
      </c>
      <c r="AF28" s="281">
        <v>0.10333333333333333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60">
        <v>0</v>
      </c>
      <c r="AO28" s="281">
        <v>0.10333333333333333</v>
      </c>
      <c r="AP28" s="281">
        <v>0.10333333333333333</v>
      </c>
      <c r="AQ28" s="60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E28" s="72"/>
      <c r="BF28" s="72"/>
      <c r="BG28" s="35"/>
    </row>
    <row r="29" spans="1:59" s="46" customFormat="1">
      <c r="A29" s="40" t="s">
        <v>385</v>
      </c>
      <c r="B29" s="41" t="s">
        <v>1024</v>
      </c>
      <c r="C29" s="42" t="s">
        <v>1025</v>
      </c>
      <c r="D29" s="105">
        <v>1.93</v>
      </c>
      <c r="E29" s="259">
        <v>0.124</v>
      </c>
      <c r="F29" s="259">
        <v>0.124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259">
        <v>0.124</v>
      </c>
      <c r="P29" s="259">
        <v>0.124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61">
        <v>0</v>
      </c>
      <c r="AB29" s="61">
        <v>0</v>
      </c>
      <c r="AC29" s="61">
        <v>0</v>
      </c>
      <c r="AD29" s="259">
        <v>1.62</v>
      </c>
      <c r="AE29" s="281">
        <v>0.10333333333333333</v>
      </c>
      <c r="AF29" s="281">
        <v>0.10333333333333333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281">
        <v>0.10333333333333333</v>
      </c>
      <c r="AP29" s="281">
        <v>0.10333333333333333</v>
      </c>
      <c r="AQ29" s="60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E29" s="72"/>
      <c r="BF29" s="72"/>
      <c r="BG29" s="35"/>
    </row>
    <row r="30" spans="1:59" s="29" customFormat="1" ht="47.25" customHeight="1">
      <c r="A30" s="40" t="s">
        <v>385</v>
      </c>
      <c r="B30" s="41" t="s">
        <v>1026</v>
      </c>
      <c r="C30" s="42" t="s">
        <v>1027</v>
      </c>
      <c r="D30" s="105">
        <v>0.93</v>
      </c>
      <c r="E30" s="259">
        <v>0.124</v>
      </c>
      <c r="F30" s="259">
        <v>0.124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259">
        <v>0.124</v>
      </c>
      <c r="P30" s="259">
        <v>0.124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61">
        <v>0</v>
      </c>
      <c r="AB30" s="61">
        <v>0</v>
      </c>
      <c r="AC30" s="61">
        <v>0</v>
      </c>
      <c r="AD30" s="259">
        <v>0.79</v>
      </c>
      <c r="AE30" s="281">
        <v>0.10333333333333333</v>
      </c>
      <c r="AF30" s="281">
        <v>0.10333333333333333</v>
      </c>
      <c r="AG30" s="60">
        <v>0</v>
      </c>
      <c r="AH30" s="60">
        <v>0</v>
      </c>
      <c r="AI30" s="60">
        <v>0</v>
      </c>
      <c r="AJ30" s="60">
        <v>0</v>
      </c>
      <c r="AK30" s="60">
        <v>0</v>
      </c>
      <c r="AL30" s="60">
        <v>0</v>
      </c>
      <c r="AM30" s="60">
        <v>0</v>
      </c>
      <c r="AN30" s="60">
        <v>0</v>
      </c>
      <c r="AO30" s="281">
        <v>0.10333333333333333</v>
      </c>
      <c r="AP30" s="281">
        <v>0.10333333333333333</v>
      </c>
      <c r="AQ30" s="60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59">
        <v>0</v>
      </c>
      <c r="BE30" s="72"/>
      <c r="BF30" s="72"/>
      <c r="BG30" s="35"/>
    </row>
    <row r="31" spans="1:59" s="46" customFormat="1" ht="47.25" customHeight="1">
      <c r="A31" s="38" t="s">
        <v>688</v>
      </c>
      <c r="B31" s="88" t="s">
        <v>971</v>
      </c>
      <c r="C31" s="87"/>
      <c r="D31" s="317">
        <v>13.48</v>
      </c>
      <c r="E31" s="270">
        <v>4.077</v>
      </c>
      <c r="F31" s="58">
        <v>0</v>
      </c>
      <c r="G31" s="58">
        <v>0</v>
      </c>
      <c r="H31" s="58">
        <v>0</v>
      </c>
      <c r="I31" s="270">
        <v>4.077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270">
        <v>4.077</v>
      </c>
      <c r="P31" s="58">
        <v>0</v>
      </c>
      <c r="Q31" s="58">
        <v>0</v>
      </c>
      <c r="R31" s="58">
        <v>0</v>
      </c>
      <c r="S31" s="270">
        <v>4.077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61">
        <v>0</v>
      </c>
      <c r="AB31" s="61">
        <v>0</v>
      </c>
      <c r="AC31" s="61">
        <v>0</v>
      </c>
      <c r="AD31" s="270">
        <f>SUM(AD32:AD40)</f>
        <v>11.239999999999998</v>
      </c>
      <c r="AE31" s="321">
        <f>SUM(AE32:AE40)</f>
        <v>3.3975</v>
      </c>
      <c r="AF31" s="60">
        <v>0</v>
      </c>
      <c r="AG31" s="60">
        <v>0</v>
      </c>
      <c r="AH31" s="60">
        <v>0</v>
      </c>
      <c r="AI31" s="321">
        <f>SUM(AI32:AI40)</f>
        <v>3.3975</v>
      </c>
      <c r="AJ31" s="60">
        <v>0</v>
      </c>
      <c r="AK31" s="60">
        <v>0</v>
      </c>
      <c r="AL31" s="60">
        <v>0</v>
      </c>
      <c r="AM31" s="60">
        <v>0</v>
      </c>
      <c r="AN31" s="60">
        <v>0</v>
      </c>
      <c r="AO31" s="321">
        <f>SUM(AO32:AO40)</f>
        <v>3.3975</v>
      </c>
      <c r="AP31" s="60">
        <v>0</v>
      </c>
      <c r="AQ31" s="60">
        <v>0</v>
      </c>
      <c r="AR31" s="59">
        <v>0</v>
      </c>
      <c r="AS31" s="321">
        <f>SUM(AS32:AS40)</f>
        <v>3.3975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E31" s="72"/>
      <c r="BF31" s="72"/>
      <c r="BG31" s="35"/>
    </row>
    <row r="32" spans="1:59">
      <c r="A32" s="98" t="s">
        <v>688</v>
      </c>
      <c r="B32" s="41" t="s">
        <v>998</v>
      </c>
      <c r="C32" s="102" t="s">
        <v>999</v>
      </c>
      <c r="D32" s="106">
        <v>2.91</v>
      </c>
      <c r="E32" s="259">
        <v>3.0179999999999998</v>
      </c>
      <c r="F32" s="58">
        <v>0</v>
      </c>
      <c r="G32" s="58">
        <v>0</v>
      </c>
      <c r="H32" s="58">
        <v>0</v>
      </c>
      <c r="I32" s="259">
        <v>3.0179999999999998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259">
        <v>3.0179999999999998</v>
      </c>
      <c r="P32" s="58">
        <v>0</v>
      </c>
      <c r="Q32" s="58">
        <v>0</v>
      </c>
      <c r="R32" s="58">
        <v>0</v>
      </c>
      <c r="S32" s="259">
        <v>3.0179999999999998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61">
        <v>0</v>
      </c>
      <c r="AB32" s="61">
        <v>0</v>
      </c>
      <c r="AC32" s="61">
        <v>0</v>
      </c>
      <c r="AD32" s="259">
        <v>2.4300000000000002</v>
      </c>
      <c r="AE32" s="281">
        <v>2.5150000000000001</v>
      </c>
      <c r="AF32" s="60">
        <v>0</v>
      </c>
      <c r="AG32" s="60">
        <v>0</v>
      </c>
      <c r="AH32" s="60">
        <v>0</v>
      </c>
      <c r="AI32" s="281">
        <v>2.5150000000000001</v>
      </c>
      <c r="AJ32" s="60">
        <v>0</v>
      </c>
      <c r="AK32" s="60">
        <v>0</v>
      </c>
      <c r="AL32" s="60">
        <v>0</v>
      </c>
      <c r="AM32" s="60">
        <v>0</v>
      </c>
      <c r="AN32" s="60">
        <v>0</v>
      </c>
      <c r="AO32" s="281">
        <v>2.5150000000000001</v>
      </c>
      <c r="AP32" s="60">
        <v>0</v>
      </c>
      <c r="AQ32" s="60">
        <v>0</v>
      </c>
      <c r="AR32" s="59">
        <v>0</v>
      </c>
      <c r="AS32" s="281">
        <v>2.5150000000000001</v>
      </c>
      <c r="AT32" s="59">
        <v>0</v>
      </c>
      <c r="AU32" s="59">
        <v>0</v>
      </c>
      <c r="AV32" s="59">
        <v>0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G32" s="35"/>
    </row>
    <row r="33" spans="1:55" ht="37.5">
      <c r="A33" s="99" t="s">
        <v>688</v>
      </c>
      <c r="B33" s="43" t="s">
        <v>1000</v>
      </c>
      <c r="C33" s="42" t="s">
        <v>1001</v>
      </c>
      <c r="D33" s="106">
        <v>6.99</v>
      </c>
      <c r="E33" s="259">
        <v>0</v>
      </c>
      <c r="F33" s="58">
        <v>0</v>
      </c>
      <c r="G33" s="58">
        <v>0</v>
      </c>
      <c r="H33" s="58">
        <v>0</v>
      </c>
      <c r="I33" s="259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259">
        <v>0</v>
      </c>
      <c r="P33" s="58">
        <v>0</v>
      </c>
      <c r="Q33" s="58">
        <v>0</v>
      </c>
      <c r="R33" s="58">
        <v>0</v>
      </c>
      <c r="S33" s="259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61">
        <v>0</v>
      </c>
      <c r="AB33" s="61">
        <v>0</v>
      </c>
      <c r="AC33" s="61">
        <v>0</v>
      </c>
      <c r="AD33" s="259">
        <v>5.82</v>
      </c>
      <c r="AE33" s="281">
        <v>0</v>
      </c>
      <c r="AF33" s="60">
        <v>0</v>
      </c>
      <c r="AG33" s="60">
        <v>0</v>
      </c>
      <c r="AH33" s="60">
        <v>0</v>
      </c>
      <c r="AI33" s="281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281">
        <v>0</v>
      </c>
      <c r="AP33" s="60">
        <v>0</v>
      </c>
      <c r="AQ33" s="60">
        <v>0</v>
      </c>
      <c r="AR33" s="59">
        <v>0</v>
      </c>
      <c r="AS33" s="281">
        <v>0</v>
      </c>
      <c r="AT33" s="59">
        <v>0</v>
      </c>
      <c r="AU33" s="59">
        <v>0</v>
      </c>
      <c r="AV33" s="59">
        <v>0</v>
      </c>
      <c r="AW33" s="59">
        <v>0</v>
      </c>
      <c r="AX33" s="59">
        <v>0</v>
      </c>
      <c r="AY33" s="59">
        <v>0</v>
      </c>
      <c r="AZ33" s="59">
        <v>0</v>
      </c>
      <c r="BA33" s="59">
        <v>0</v>
      </c>
      <c r="BB33" s="59">
        <v>0</v>
      </c>
      <c r="BC33" s="59">
        <v>0</v>
      </c>
    </row>
    <row r="34" spans="1:55">
      <c r="A34" s="98" t="s">
        <v>688</v>
      </c>
      <c r="B34" s="43" t="s">
        <v>1002</v>
      </c>
      <c r="C34" s="42" t="s">
        <v>1003</v>
      </c>
      <c r="D34" s="106">
        <v>1.77</v>
      </c>
      <c r="E34" s="259">
        <v>0</v>
      </c>
      <c r="F34" s="58">
        <v>0</v>
      </c>
      <c r="G34" s="58">
        <v>0</v>
      </c>
      <c r="H34" s="58">
        <v>0</v>
      </c>
      <c r="I34" s="259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259">
        <v>0</v>
      </c>
      <c r="P34" s="58">
        <v>0</v>
      </c>
      <c r="Q34" s="58">
        <v>0</v>
      </c>
      <c r="R34" s="58">
        <v>0</v>
      </c>
      <c r="S34" s="259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61">
        <v>0</v>
      </c>
      <c r="AB34" s="61">
        <v>0</v>
      </c>
      <c r="AC34" s="61">
        <v>0</v>
      </c>
      <c r="AD34" s="259">
        <v>1.47</v>
      </c>
      <c r="AE34" s="281">
        <v>0</v>
      </c>
      <c r="AF34" s="60">
        <v>0</v>
      </c>
      <c r="AG34" s="60">
        <v>0</v>
      </c>
      <c r="AH34" s="60">
        <v>0</v>
      </c>
      <c r="AI34" s="281">
        <v>0</v>
      </c>
      <c r="AJ34" s="60">
        <v>0</v>
      </c>
      <c r="AK34" s="60">
        <v>0</v>
      </c>
      <c r="AL34" s="60">
        <v>0</v>
      </c>
      <c r="AM34" s="60">
        <v>0</v>
      </c>
      <c r="AN34" s="60">
        <v>0</v>
      </c>
      <c r="AO34" s="281">
        <v>0</v>
      </c>
      <c r="AP34" s="60">
        <v>0</v>
      </c>
      <c r="AQ34" s="60">
        <v>0</v>
      </c>
      <c r="AR34" s="59">
        <v>0</v>
      </c>
      <c r="AS34" s="281">
        <v>0</v>
      </c>
      <c r="AT34" s="59">
        <v>0</v>
      </c>
      <c r="AU34" s="59">
        <v>0</v>
      </c>
      <c r="AV34" s="59">
        <v>0</v>
      </c>
      <c r="AW34" s="59">
        <v>0</v>
      </c>
      <c r="AX34" s="59">
        <v>0</v>
      </c>
      <c r="AY34" s="59">
        <v>0</v>
      </c>
      <c r="AZ34" s="59">
        <v>0</v>
      </c>
      <c r="BA34" s="59">
        <v>0</v>
      </c>
      <c r="BB34" s="59">
        <v>0</v>
      </c>
      <c r="BC34" s="59">
        <v>0</v>
      </c>
    </row>
    <row r="35" spans="1:55">
      <c r="A35" s="98" t="s">
        <v>688</v>
      </c>
      <c r="B35" s="43" t="s">
        <v>1004</v>
      </c>
      <c r="C35" s="42" t="s">
        <v>1005</v>
      </c>
      <c r="D35" s="106">
        <v>0.2</v>
      </c>
      <c r="E35" s="259">
        <v>0</v>
      </c>
      <c r="F35" s="58">
        <v>0</v>
      </c>
      <c r="G35" s="58">
        <v>0</v>
      </c>
      <c r="H35" s="58">
        <v>0</v>
      </c>
      <c r="I35" s="259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259">
        <v>0</v>
      </c>
      <c r="P35" s="58">
        <v>0</v>
      </c>
      <c r="Q35" s="58">
        <v>0</v>
      </c>
      <c r="R35" s="58">
        <v>0</v>
      </c>
      <c r="S35" s="259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61">
        <v>0</v>
      </c>
      <c r="AB35" s="61">
        <v>0</v>
      </c>
      <c r="AC35" s="61">
        <v>0</v>
      </c>
      <c r="AD35" s="259">
        <v>0.17</v>
      </c>
      <c r="AE35" s="281">
        <v>0</v>
      </c>
      <c r="AF35" s="60">
        <v>0</v>
      </c>
      <c r="AG35" s="60">
        <v>0</v>
      </c>
      <c r="AH35" s="60">
        <v>0</v>
      </c>
      <c r="AI35" s="281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281">
        <v>0</v>
      </c>
      <c r="AP35" s="60">
        <v>0</v>
      </c>
      <c r="AQ35" s="60">
        <v>0</v>
      </c>
      <c r="AR35" s="59">
        <v>0</v>
      </c>
      <c r="AS35" s="281">
        <v>0</v>
      </c>
      <c r="AT35" s="59">
        <v>0</v>
      </c>
      <c r="AU35" s="59">
        <v>0</v>
      </c>
      <c r="AV35" s="59">
        <v>0</v>
      </c>
      <c r="AW35" s="59">
        <v>0</v>
      </c>
      <c r="AX35" s="59">
        <v>0</v>
      </c>
      <c r="AY35" s="59">
        <v>0</v>
      </c>
      <c r="AZ35" s="59">
        <v>0</v>
      </c>
      <c r="BA35" s="59">
        <v>0</v>
      </c>
      <c r="BB35" s="59">
        <v>0</v>
      </c>
      <c r="BC35" s="59">
        <v>0</v>
      </c>
    </row>
    <row r="36" spans="1:55" ht="37.5">
      <c r="A36" s="98" t="s">
        <v>688</v>
      </c>
      <c r="B36" s="43" t="s">
        <v>1006</v>
      </c>
      <c r="C36" s="42" t="s">
        <v>1007</v>
      </c>
      <c r="D36" s="106">
        <v>0.35</v>
      </c>
      <c r="E36" s="259">
        <v>0</v>
      </c>
      <c r="F36" s="58">
        <v>0</v>
      </c>
      <c r="G36" s="58">
        <v>0</v>
      </c>
      <c r="H36" s="58">
        <v>0</v>
      </c>
      <c r="I36" s="259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259">
        <v>0</v>
      </c>
      <c r="P36" s="58">
        <v>0</v>
      </c>
      <c r="Q36" s="58">
        <v>0</v>
      </c>
      <c r="R36" s="58">
        <v>0</v>
      </c>
      <c r="S36" s="259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61">
        <v>0</v>
      </c>
      <c r="AB36" s="61">
        <v>0</v>
      </c>
      <c r="AC36" s="61">
        <v>0</v>
      </c>
      <c r="AD36" s="259">
        <v>0.28999999999999998</v>
      </c>
      <c r="AE36" s="281">
        <v>0</v>
      </c>
      <c r="AF36" s="60">
        <v>0</v>
      </c>
      <c r="AG36" s="60">
        <v>0</v>
      </c>
      <c r="AH36" s="60">
        <v>0</v>
      </c>
      <c r="AI36" s="281">
        <v>0</v>
      </c>
      <c r="AJ36" s="60">
        <v>0</v>
      </c>
      <c r="AK36" s="60">
        <v>0</v>
      </c>
      <c r="AL36" s="60">
        <v>0</v>
      </c>
      <c r="AM36" s="60">
        <v>0</v>
      </c>
      <c r="AN36" s="60">
        <v>0</v>
      </c>
      <c r="AO36" s="281">
        <v>0</v>
      </c>
      <c r="AP36" s="60">
        <v>0</v>
      </c>
      <c r="AQ36" s="60">
        <v>0</v>
      </c>
      <c r="AR36" s="59">
        <v>0</v>
      </c>
      <c r="AS36" s="281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0</v>
      </c>
      <c r="BC36" s="59">
        <v>0</v>
      </c>
    </row>
    <row r="37" spans="1:55">
      <c r="A37" s="98" t="s">
        <v>688</v>
      </c>
      <c r="B37" s="43" t="s">
        <v>1008</v>
      </c>
      <c r="C37" s="42" t="s">
        <v>1009</v>
      </c>
      <c r="D37" s="106">
        <v>0.6</v>
      </c>
      <c r="E37" s="259">
        <v>0.58899999999999997</v>
      </c>
      <c r="F37" s="58">
        <v>0</v>
      </c>
      <c r="G37" s="58">
        <v>0</v>
      </c>
      <c r="H37" s="58">
        <v>0</v>
      </c>
      <c r="I37" s="259">
        <v>0.58899999999999997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259">
        <v>0.58899999999999997</v>
      </c>
      <c r="P37" s="58">
        <v>0</v>
      </c>
      <c r="Q37" s="58">
        <v>0</v>
      </c>
      <c r="R37" s="58">
        <v>0</v>
      </c>
      <c r="S37" s="259">
        <v>0.58899999999999997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61">
        <v>0</v>
      </c>
      <c r="AB37" s="61">
        <v>0</v>
      </c>
      <c r="AC37" s="61">
        <v>0</v>
      </c>
      <c r="AD37" s="259">
        <v>0.5</v>
      </c>
      <c r="AE37" s="281">
        <v>0.49083333333333334</v>
      </c>
      <c r="AF37" s="60">
        <v>0</v>
      </c>
      <c r="AG37" s="60">
        <v>0</v>
      </c>
      <c r="AH37" s="60">
        <v>0</v>
      </c>
      <c r="AI37" s="281">
        <v>0.49083333333333334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281">
        <v>0.49083333333333334</v>
      </c>
      <c r="AP37" s="60">
        <v>0</v>
      </c>
      <c r="AQ37" s="60">
        <v>0</v>
      </c>
      <c r="AR37" s="59">
        <v>0</v>
      </c>
      <c r="AS37" s="281">
        <v>0.49083333333333334</v>
      </c>
      <c r="AT37" s="59">
        <v>0</v>
      </c>
      <c r="AU37" s="59">
        <v>0</v>
      </c>
      <c r="AV37" s="59">
        <v>0</v>
      </c>
      <c r="AW37" s="59">
        <v>0</v>
      </c>
      <c r="AX37" s="59">
        <v>0</v>
      </c>
      <c r="AY37" s="59">
        <v>0</v>
      </c>
      <c r="AZ37" s="59">
        <v>0</v>
      </c>
      <c r="BA37" s="59">
        <v>0</v>
      </c>
      <c r="BB37" s="59">
        <v>0</v>
      </c>
      <c r="BC37" s="59">
        <v>0</v>
      </c>
    </row>
    <row r="38" spans="1:55" ht="37.5">
      <c r="A38" s="98" t="s">
        <v>688</v>
      </c>
      <c r="B38" s="43" t="s">
        <v>1010</v>
      </c>
      <c r="C38" s="42" t="s">
        <v>1011</v>
      </c>
      <c r="D38" s="106">
        <v>0.12</v>
      </c>
      <c r="E38" s="259">
        <v>0.12</v>
      </c>
      <c r="F38" s="58">
        <v>0</v>
      </c>
      <c r="G38" s="58">
        <v>0</v>
      </c>
      <c r="H38" s="58">
        <v>0</v>
      </c>
      <c r="I38" s="259">
        <v>0.12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259">
        <v>0.12</v>
      </c>
      <c r="P38" s="58">
        <v>0</v>
      </c>
      <c r="Q38" s="58">
        <v>0</v>
      </c>
      <c r="R38" s="58">
        <v>0</v>
      </c>
      <c r="S38" s="259">
        <v>0.12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61">
        <v>0</v>
      </c>
      <c r="AB38" s="61">
        <v>0</v>
      </c>
      <c r="AC38" s="61">
        <v>0</v>
      </c>
      <c r="AD38" s="259">
        <v>0.1</v>
      </c>
      <c r="AE38" s="281">
        <v>0.1</v>
      </c>
      <c r="AF38" s="60">
        <v>0</v>
      </c>
      <c r="AG38" s="60">
        <v>0</v>
      </c>
      <c r="AH38" s="60">
        <v>0</v>
      </c>
      <c r="AI38" s="281">
        <v>0.1</v>
      </c>
      <c r="AJ38" s="60">
        <v>0</v>
      </c>
      <c r="AK38" s="60">
        <v>0</v>
      </c>
      <c r="AL38" s="60">
        <v>0</v>
      </c>
      <c r="AM38" s="60">
        <v>0</v>
      </c>
      <c r="AN38" s="60">
        <v>0</v>
      </c>
      <c r="AO38" s="281">
        <v>0.1</v>
      </c>
      <c r="AP38" s="60">
        <v>0</v>
      </c>
      <c r="AQ38" s="60">
        <v>0</v>
      </c>
      <c r="AR38" s="59">
        <v>0</v>
      </c>
      <c r="AS38" s="281">
        <v>0.1</v>
      </c>
      <c r="AT38" s="59">
        <v>0</v>
      </c>
      <c r="AU38" s="59">
        <v>0</v>
      </c>
      <c r="AV38" s="59">
        <v>0</v>
      </c>
      <c r="AW38" s="59">
        <v>0</v>
      </c>
      <c r="AX38" s="59">
        <v>0</v>
      </c>
      <c r="AY38" s="59">
        <v>0</v>
      </c>
      <c r="AZ38" s="59">
        <v>0</v>
      </c>
      <c r="BA38" s="59">
        <v>0</v>
      </c>
      <c r="BB38" s="59">
        <v>0</v>
      </c>
      <c r="BC38" s="59">
        <v>0</v>
      </c>
    </row>
    <row r="39" spans="1:55">
      <c r="A39" s="98" t="s">
        <v>688</v>
      </c>
      <c r="B39" s="100" t="s">
        <v>1012</v>
      </c>
      <c r="C39" s="100" t="s">
        <v>1013</v>
      </c>
      <c r="D39" s="318">
        <v>0.31</v>
      </c>
      <c r="E39" s="259">
        <v>0.35</v>
      </c>
      <c r="F39" s="58">
        <v>0</v>
      </c>
      <c r="G39" s="58">
        <v>0</v>
      </c>
      <c r="H39" s="58">
        <v>0</v>
      </c>
      <c r="I39" s="259">
        <v>0.35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259">
        <v>0.35</v>
      </c>
      <c r="P39" s="58">
        <v>0</v>
      </c>
      <c r="Q39" s="58">
        <v>0</v>
      </c>
      <c r="R39" s="58">
        <v>0</v>
      </c>
      <c r="S39" s="259">
        <v>0.35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61">
        <v>0</v>
      </c>
      <c r="AB39" s="61">
        <v>0</v>
      </c>
      <c r="AC39" s="61">
        <v>0</v>
      </c>
      <c r="AD39" s="259">
        <v>0.26</v>
      </c>
      <c r="AE39" s="281">
        <v>0.29166666666666669</v>
      </c>
      <c r="AF39" s="60">
        <v>0</v>
      </c>
      <c r="AG39" s="60">
        <v>0</v>
      </c>
      <c r="AH39" s="60">
        <v>0</v>
      </c>
      <c r="AI39" s="281">
        <v>0.29166666666666669</v>
      </c>
      <c r="AJ39" s="60">
        <v>0</v>
      </c>
      <c r="AK39" s="60">
        <v>0</v>
      </c>
      <c r="AL39" s="60">
        <v>0</v>
      </c>
      <c r="AM39" s="60">
        <v>0</v>
      </c>
      <c r="AN39" s="60">
        <v>0</v>
      </c>
      <c r="AO39" s="281">
        <v>0.29166666666666669</v>
      </c>
      <c r="AP39" s="60">
        <v>0</v>
      </c>
      <c r="AQ39" s="60">
        <v>0</v>
      </c>
      <c r="AR39" s="59">
        <v>0</v>
      </c>
      <c r="AS39" s="281">
        <v>0.29166666666666669</v>
      </c>
      <c r="AT39" s="59">
        <v>0</v>
      </c>
      <c r="AU39" s="59">
        <v>0</v>
      </c>
      <c r="AV39" s="59">
        <v>0</v>
      </c>
      <c r="AW39" s="59">
        <v>0</v>
      </c>
      <c r="AX39" s="59">
        <v>0</v>
      </c>
      <c r="AY39" s="59">
        <v>0</v>
      </c>
      <c r="AZ39" s="59">
        <v>0</v>
      </c>
      <c r="BA39" s="59">
        <v>0</v>
      </c>
      <c r="BB39" s="59">
        <v>0</v>
      </c>
      <c r="BC39" s="59">
        <v>0</v>
      </c>
    </row>
    <row r="40" spans="1:55">
      <c r="A40" s="98" t="s">
        <v>688</v>
      </c>
      <c r="B40" s="100" t="s">
        <v>1014</v>
      </c>
      <c r="C40" s="101" t="s">
        <v>1015</v>
      </c>
      <c r="D40" s="319">
        <v>0.24</v>
      </c>
      <c r="E40" s="259">
        <v>0</v>
      </c>
      <c r="F40" s="58">
        <v>0</v>
      </c>
      <c r="G40" s="58">
        <v>0</v>
      </c>
      <c r="H40" s="58">
        <v>0</v>
      </c>
      <c r="I40" s="259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259">
        <v>0</v>
      </c>
      <c r="P40" s="58">
        <v>0</v>
      </c>
      <c r="Q40" s="58">
        <v>0</v>
      </c>
      <c r="R40" s="58">
        <v>0</v>
      </c>
      <c r="S40" s="259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61">
        <v>0</v>
      </c>
      <c r="AB40" s="61">
        <v>0</v>
      </c>
      <c r="AC40" s="61">
        <v>0</v>
      </c>
      <c r="AD40" s="259">
        <v>0.2</v>
      </c>
      <c r="AE40" s="281">
        <v>0</v>
      </c>
      <c r="AF40" s="60">
        <v>0</v>
      </c>
      <c r="AG40" s="60">
        <v>0</v>
      </c>
      <c r="AH40" s="60">
        <v>0</v>
      </c>
      <c r="AI40" s="281">
        <v>0</v>
      </c>
      <c r="AJ40" s="60">
        <v>0</v>
      </c>
      <c r="AK40" s="60">
        <v>0</v>
      </c>
      <c r="AL40" s="60">
        <v>0</v>
      </c>
      <c r="AM40" s="60">
        <v>0</v>
      </c>
      <c r="AN40" s="60">
        <v>0</v>
      </c>
      <c r="AO40" s="281">
        <v>0</v>
      </c>
      <c r="AP40" s="60">
        <v>0</v>
      </c>
      <c r="AQ40" s="60">
        <v>0</v>
      </c>
      <c r="AR40" s="59">
        <v>0</v>
      </c>
      <c r="AS40" s="281">
        <v>0</v>
      </c>
      <c r="AT40" s="59">
        <v>0</v>
      </c>
      <c r="AU40" s="59">
        <v>0</v>
      </c>
      <c r="AV40" s="59">
        <v>0</v>
      </c>
      <c r="AW40" s="59">
        <v>0</v>
      </c>
      <c r="AX40" s="59">
        <v>0</v>
      </c>
      <c r="AY40" s="59">
        <v>0</v>
      </c>
      <c r="AZ40" s="59">
        <v>0</v>
      </c>
      <c r="BA40" s="59">
        <v>0</v>
      </c>
      <c r="BB40" s="59">
        <v>0</v>
      </c>
      <c r="BC40" s="59">
        <v>0</v>
      </c>
    </row>
  </sheetData>
  <mergeCells count="22">
    <mergeCell ref="A5:BC5"/>
    <mergeCell ref="A6:BC6"/>
    <mergeCell ref="A7:BC7"/>
    <mergeCell ref="AE16:BC16"/>
    <mergeCell ref="E17:I17"/>
    <mergeCell ref="J17:N17"/>
    <mergeCell ref="AO17:AS17"/>
    <mergeCell ref="AT17:AX17"/>
    <mergeCell ref="AY17:BC17"/>
    <mergeCell ref="AE17:AI17"/>
    <mergeCell ref="AJ17:AN17"/>
    <mergeCell ref="O17:S17"/>
    <mergeCell ref="T17:X17"/>
    <mergeCell ref="Y17:AC17"/>
    <mergeCell ref="AD17:AD18"/>
    <mergeCell ref="A15:A18"/>
    <mergeCell ref="C15:C18"/>
    <mergeCell ref="D15:AC15"/>
    <mergeCell ref="AD15:BC15"/>
    <mergeCell ref="E16:AC16"/>
    <mergeCell ref="D17:D18"/>
    <mergeCell ref="B15:B18"/>
  </mergeCells>
  <pageMargins left="0.7" right="0.7" top="0.75" bottom="0.75" header="0.3" footer="0.3"/>
  <pageSetup paperSize="9" scale="1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P38"/>
  <sheetViews>
    <sheetView view="pageBreakPreview" zoomScale="60" zoomScaleNormal="55" workbookViewId="0">
      <selection activeCell="K24" sqref="K24"/>
    </sheetView>
  </sheetViews>
  <sheetFormatPr defaultRowHeight="18.75" outlineLevelCol="1"/>
  <cols>
    <col min="1" max="1" width="16.140625" style="19" customWidth="1"/>
    <col min="2" max="2" width="58.5703125" style="19" customWidth="1"/>
    <col min="3" max="3" width="29.5703125" style="19" customWidth="1"/>
    <col min="4" max="5" width="26" style="19" customWidth="1"/>
    <col min="6" max="9" width="0" style="19" hidden="1" customWidth="1" outlineLevel="1"/>
    <col min="10" max="10" width="27.28515625" style="19" customWidth="1" collapsed="1"/>
    <col min="11" max="11" width="27.28515625" style="19" customWidth="1"/>
    <col min="12" max="15" width="0" style="19" hidden="1" customWidth="1" outlineLevel="1"/>
    <col min="16" max="16" width="17.42578125" style="19" customWidth="1" collapsed="1"/>
    <col min="17" max="17" width="17.42578125" style="19" customWidth="1"/>
    <col min="18" max="21" width="0" style="19" hidden="1" customWidth="1" outlineLevel="1"/>
    <col min="22" max="22" width="15.42578125" style="19" customWidth="1" collapsed="1"/>
    <col min="23" max="23" width="15.42578125" style="19" customWidth="1"/>
    <col min="24" max="27" width="0" style="19" hidden="1" customWidth="1" outlineLevel="1"/>
    <col min="28" max="28" width="21" style="19" customWidth="1" collapsed="1"/>
    <col min="29" max="29" width="21" style="19" customWidth="1"/>
    <col min="30" max="33" width="0" style="19" hidden="1" customWidth="1" outlineLevel="1"/>
    <col min="34" max="34" width="24.28515625" style="19" customWidth="1" collapsed="1"/>
    <col min="35" max="35" width="24.28515625" style="19" customWidth="1"/>
    <col min="36" max="39" width="0" style="19" hidden="1" customWidth="1" outlineLevel="1"/>
    <col min="40" max="40" width="20.28515625" style="19" customWidth="1" collapsed="1"/>
    <col min="41" max="41" width="20" style="19" customWidth="1"/>
    <col min="42" max="42" width="2.42578125" style="19" customWidth="1"/>
    <col min="43" max="16384" width="9.140625" style="19"/>
  </cols>
  <sheetData>
    <row r="1" spans="1:41">
      <c r="AO1" s="22" t="s">
        <v>901</v>
      </c>
    </row>
    <row r="2" spans="1:41">
      <c r="AO2" s="22" t="s">
        <v>0</v>
      </c>
    </row>
    <row r="3" spans="1:41">
      <c r="AO3" s="22" t="s">
        <v>25</v>
      </c>
    </row>
    <row r="5" spans="1:41" ht="28.5" customHeight="1">
      <c r="A5" s="347" t="s">
        <v>1099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</row>
    <row r="7" spans="1:41">
      <c r="A7" s="63"/>
      <c r="B7" s="63"/>
      <c r="C7" s="63"/>
      <c r="D7" s="63"/>
      <c r="E7" s="63"/>
      <c r="F7" s="63"/>
      <c r="G7" s="63"/>
      <c r="H7" s="63"/>
      <c r="I7" s="63"/>
      <c r="J7" s="63"/>
      <c r="K7" s="97" t="s">
        <v>996</v>
      </c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</row>
    <row r="8" spans="1:41">
      <c r="A8" s="63"/>
      <c r="B8" s="63"/>
      <c r="C8" s="63"/>
      <c r="D8" s="63"/>
      <c r="E8" s="63"/>
      <c r="F8" s="63"/>
      <c r="G8" s="63"/>
      <c r="H8" s="63"/>
      <c r="I8" s="63"/>
      <c r="J8" s="63"/>
      <c r="K8" s="97" t="s">
        <v>986</v>
      </c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</row>
    <row r="9" spans="1:41">
      <c r="A9" s="89"/>
      <c r="B9" s="89"/>
      <c r="C9" s="89"/>
      <c r="D9" s="89"/>
      <c r="E9" s="89"/>
      <c r="F9" s="89"/>
      <c r="G9" s="89"/>
      <c r="H9" s="89"/>
      <c r="I9" s="89"/>
      <c r="J9" s="89"/>
      <c r="K9" s="97" t="s">
        <v>997</v>
      </c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</row>
    <row r="10" spans="1:4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</row>
    <row r="11" spans="1:41">
      <c r="Q11" s="34"/>
      <c r="R11" s="34"/>
      <c r="S11" s="64" t="s">
        <v>30</v>
      </c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</row>
    <row r="13" spans="1:41" ht="36" customHeight="1">
      <c r="A13" s="335" t="s">
        <v>2</v>
      </c>
      <c r="B13" s="335" t="s">
        <v>3</v>
      </c>
      <c r="C13" s="335" t="s">
        <v>4</v>
      </c>
      <c r="D13" s="335" t="s">
        <v>552</v>
      </c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</row>
    <row r="14" spans="1:41" ht="102" customHeight="1">
      <c r="A14" s="335"/>
      <c r="B14" s="335"/>
      <c r="C14" s="335"/>
      <c r="D14" s="355" t="s">
        <v>84</v>
      </c>
      <c r="E14" s="356"/>
      <c r="F14" s="356"/>
      <c r="G14" s="356"/>
      <c r="H14" s="356"/>
      <c r="I14" s="357"/>
      <c r="J14" s="335" t="s">
        <v>85</v>
      </c>
      <c r="K14" s="335"/>
      <c r="L14" s="335"/>
      <c r="M14" s="335"/>
      <c r="N14" s="335"/>
      <c r="O14" s="335"/>
      <c r="P14" s="355" t="s">
        <v>1084</v>
      </c>
      <c r="Q14" s="356"/>
      <c r="R14" s="356"/>
      <c r="S14" s="356"/>
      <c r="T14" s="356"/>
      <c r="U14" s="357"/>
      <c r="V14" s="355" t="s">
        <v>87</v>
      </c>
      <c r="W14" s="356"/>
      <c r="X14" s="356"/>
      <c r="Y14" s="356"/>
      <c r="Z14" s="356"/>
      <c r="AA14" s="357"/>
      <c r="AB14" s="355" t="s">
        <v>1083</v>
      </c>
      <c r="AC14" s="356"/>
      <c r="AD14" s="356"/>
      <c r="AE14" s="356"/>
      <c r="AF14" s="356"/>
      <c r="AG14" s="357"/>
      <c r="AH14" s="335" t="s">
        <v>1082</v>
      </c>
      <c r="AI14" s="335"/>
      <c r="AJ14" s="335"/>
      <c r="AK14" s="335"/>
      <c r="AL14" s="335"/>
      <c r="AM14" s="335"/>
      <c r="AN14" s="355" t="s">
        <v>90</v>
      </c>
      <c r="AO14" s="357"/>
    </row>
    <row r="15" spans="1:41" ht="109.5" customHeight="1">
      <c r="A15" s="335"/>
      <c r="B15" s="335"/>
      <c r="C15" s="335"/>
      <c r="D15" s="361"/>
      <c r="E15" s="362"/>
      <c r="F15" s="362"/>
      <c r="G15" s="362"/>
      <c r="H15" s="362"/>
      <c r="I15" s="363"/>
      <c r="J15" s="335" t="s">
        <v>1081</v>
      </c>
      <c r="K15" s="335"/>
      <c r="L15" s="335" t="s">
        <v>91</v>
      </c>
      <c r="M15" s="335"/>
      <c r="N15" s="335" t="s">
        <v>92</v>
      </c>
      <c r="O15" s="335"/>
      <c r="P15" s="361"/>
      <c r="Q15" s="362"/>
      <c r="R15" s="362"/>
      <c r="S15" s="362"/>
      <c r="T15" s="362"/>
      <c r="U15" s="363"/>
      <c r="V15" s="361"/>
      <c r="W15" s="362"/>
      <c r="X15" s="362"/>
      <c r="Y15" s="362"/>
      <c r="Z15" s="362"/>
      <c r="AA15" s="363"/>
      <c r="AB15" s="361"/>
      <c r="AC15" s="362"/>
      <c r="AD15" s="362"/>
      <c r="AE15" s="362"/>
      <c r="AF15" s="362"/>
      <c r="AG15" s="363"/>
      <c r="AH15" s="335" t="s">
        <v>978</v>
      </c>
      <c r="AI15" s="335"/>
      <c r="AJ15" s="335" t="s">
        <v>91</v>
      </c>
      <c r="AK15" s="335"/>
      <c r="AL15" s="335" t="s">
        <v>92</v>
      </c>
      <c r="AM15" s="335"/>
      <c r="AN15" s="361"/>
      <c r="AO15" s="363"/>
    </row>
    <row r="16" spans="1:41" ht="33.75" customHeight="1">
      <c r="A16" s="335"/>
      <c r="B16" s="335"/>
      <c r="C16" s="335"/>
      <c r="D16" s="52" t="s">
        <v>13</v>
      </c>
      <c r="E16" s="52" t="s">
        <v>14</v>
      </c>
      <c r="F16" s="52" t="s">
        <v>13</v>
      </c>
      <c r="G16" s="52" t="s">
        <v>14</v>
      </c>
      <c r="H16" s="52" t="s">
        <v>13</v>
      </c>
      <c r="I16" s="52" t="s">
        <v>14</v>
      </c>
      <c r="J16" s="52" t="s">
        <v>13</v>
      </c>
      <c r="K16" s="52" t="s">
        <v>14</v>
      </c>
      <c r="L16" s="52" t="s">
        <v>13</v>
      </c>
      <c r="M16" s="52" t="s">
        <v>14</v>
      </c>
      <c r="N16" s="52" t="s">
        <v>13</v>
      </c>
      <c r="O16" s="52" t="s">
        <v>14</v>
      </c>
      <c r="P16" s="52" t="s">
        <v>13</v>
      </c>
      <c r="Q16" s="52" t="s">
        <v>14</v>
      </c>
      <c r="R16" s="52" t="s">
        <v>13</v>
      </c>
      <c r="S16" s="52" t="s">
        <v>14</v>
      </c>
      <c r="T16" s="52" t="s">
        <v>13</v>
      </c>
      <c r="U16" s="52" t="s">
        <v>14</v>
      </c>
      <c r="V16" s="52" t="s">
        <v>13</v>
      </c>
      <c r="W16" s="52" t="s">
        <v>14</v>
      </c>
      <c r="X16" s="52" t="s">
        <v>13</v>
      </c>
      <c r="Y16" s="52" t="s">
        <v>14</v>
      </c>
      <c r="Z16" s="52" t="s">
        <v>13</v>
      </c>
      <c r="AA16" s="52" t="s">
        <v>14</v>
      </c>
      <c r="AB16" s="52" t="s">
        <v>13</v>
      </c>
      <c r="AC16" s="52" t="s">
        <v>14</v>
      </c>
      <c r="AD16" s="52" t="s">
        <v>13</v>
      </c>
      <c r="AE16" s="52" t="s">
        <v>14</v>
      </c>
      <c r="AF16" s="52" t="s">
        <v>13</v>
      </c>
      <c r="AG16" s="52" t="s">
        <v>14</v>
      </c>
      <c r="AH16" s="52" t="s">
        <v>13</v>
      </c>
      <c r="AI16" s="52" t="s">
        <v>14</v>
      </c>
      <c r="AJ16" s="52" t="s">
        <v>13</v>
      </c>
      <c r="AK16" s="52" t="s">
        <v>14</v>
      </c>
      <c r="AL16" s="52" t="s">
        <v>13</v>
      </c>
      <c r="AM16" s="52" t="s">
        <v>14</v>
      </c>
      <c r="AN16" s="52" t="s">
        <v>13</v>
      </c>
      <c r="AO16" s="52" t="s">
        <v>14</v>
      </c>
    </row>
    <row r="17" spans="1:42" s="29" customFormat="1">
      <c r="A17" s="53">
        <v>1</v>
      </c>
      <c r="B17" s="53">
        <v>2</v>
      </c>
      <c r="C17" s="53">
        <v>3</v>
      </c>
      <c r="D17" s="53" t="s">
        <v>897</v>
      </c>
      <c r="E17" s="53" t="s">
        <v>898</v>
      </c>
      <c r="F17" s="53" t="s">
        <v>899</v>
      </c>
      <c r="G17" s="53" t="s">
        <v>900</v>
      </c>
      <c r="H17" s="53" t="s">
        <v>93</v>
      </c>
      <c r="I17" s="53" t="s">
        <v>93</v>
      </c>
      <c r="J17" s="53" t="s">
        <v>625</v>
      </c>
      <c r="K17" s="53" t="s">
        <v>448</v>
      </c>
      <c r="L17" s="53" t="s">
        <v>627</v>
      </c>
      <c r="M17" s="53" t="s">
        <v>450</v>
      </c>
      <c r="N17" s="53" t="s">
        <v>94</v>
      </c>
      <c r="O17" s="53" t="s">
        <v>94</v>
      </c>
      <c r="P17" s="53" t="s">
        <v>631</v>
      </c>
      <c r="Q17" s="53" t="s">
        <v>632</v>
      </c>
      <c r="R17" s="53" t="s">
        <v>633</v>
      </c>
      <c r="S17" s="53" t="s">
        <v>634</v>
      </c>
      <c r="T17" s="53" t="s">
        <v>95</v>
      </c>
      <c r="U17" s="53" t="s">
        <v>95</v>
      </c>
      <c r="V17" s="53" t="s">
        <v>487</v>
      </c>
      <c r="W17" s="53" t="s">
        <v>488</v>
      </c>
      <c r="X17" s="53" t="s">
        <v>489</v>
      </c>
      <c r="Y17" s="53" t="s">
        <v>490</v>
      </c>
      <c r="Z17" s="53" t="s">
        <v>96</v>
      </c>
      <c r="AA17" s="53" t="s">
        <v>96</v>
      </c>
      <c r="AB17" s="53" t="s">
        <v>492</v>
      </c>
      <c r="AC17" s="53" t="s">
        <v>493</v>
      </c>
      <c r="AD17" s="53" t="s">
        <v>494</v>
      </c>
      <c r="AE17" s="53" t="s">
        <v>495</v>
      </c>
      <c r="AF17" s="53" t="s">
        <v>97</v>
      </c>
      <c r="AG17" s="53" t="s">
        <v>97</v>
      </c>
      <c r="AH17" s="53" t="s">
        <v>497</v>
      </c>
      <c r="AI17" s="53" t="s">
        <v>498</v>
      </c>
      <c r="AJ17" s="53" t="s">
        <v>499</v>
      </c>
      <c r="AK17" s="53" t="s">
        <v>500</v>
      </c>
      <c r="AL17" s="53" t="s">
        <v>98</v>
      </c>
      <c r="AM17" s="53" t="s">
        <v>98</v>
      </c>
      <c r="AN17" s="53" t="s">
        <v>502</v>
      </c>
      <c r="AO17" s="53" t="s">
        <v>503</v>
      </c>
    </row>
    <row r="18" spans="1:42" s="29" customFormat="1" ht="61.5" customHeight="1">
      <c r="A18" s="49"/>
      <c r="B18" s="55" t="s">
        <v>23</v>
      </c>
      <c r="C18" s="50"/>
      <c r="D18" s="83">
        <v>0</v>
      </c>
      <c r="E18" s="83">
        <v>0</v>
      </c>
      <c r="F18" s="80">
        <v>0</v>
      </c>
      <c r="G18" s="80">
        <v>0</v>
      </c>
      <c r="H18" s="80">
        <v>0</v>
      </c>
      <c r="I18" s="80">
        <v>0</v>
      </c>
      <c r="J18" s="293">
        <v>60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294">
        <v>1.08</v>
      </c>
      <c r="Q18" s="277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294">
        <f>AB26+AB27+AB28</f>
        <v>4.0699999999999994</v>
      </c>
      <c r="AC18" s="321">
        <f>SUM(AC19:AG28)</f>
        <v>0.372</v>
      </c>
      <c r="AD18" s="53"/>
      <c r="AE18" s="53"/>
      <c r="AF18" s="53"/>
      <c r="AG18" s="53"/>
      <c r="AH18" s="66">
        <f>AH30+AH31+AH32+AH33+AH34+AH35+AH36+AH37+AH38</f>
        <v>13.489999999999998</v>
      </c>
      <c r="AI18" s="321">
        <v>4.077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</row>
    <row r="19" spans="1:42" s="29" customFormat="1">
      <c r="A19" s="38" t="s">
        <v>966</v>
      </c>
      <c r="B19" s="39" t="s">
        <v>967</v>
      </c>
      <c r="C19" s="38"/>
      <c r="D19" s="83">
        <v>0</v>
      </c>
      <c r="E19" s="83">
        <v>0</v>
      </c>
      <c r="F19" s="80">
        <v>0</v>
      </c>
      <c r="G19" s="80">
        <v>0</v>
      </c>
      <c r="H19" s="80">
        <v>0</v>
      </c>
      <c r="I19" s="80">
        <v>0</v>
      </c>
      <c r="J19" s="293">
        <v>60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83">
        <v>0</v>
      </c>
      <c r="AN19" s="83">
        <v>0</v>
      </c>
      <c r="AO19" s="83">
        <v>0</v>
      </c>
    </row>
    <row r="20" spans="1:42" s="29" customFormat="1" ht="66" customHeight="1">
      <c r="A20" s="38" t="s">
        <v>681</v>
      </c>
      <c r="B20" s="39" t="s">
        <v>968</v>
      </c>
      <c r="C20" s="38"/>
      <c r="D20" s="83">
        <v>0</v>
      </c>
      <c r="E20" s="83">
        <v>0</v>
      </c>
      <c r="F20" s="80">
        <v>0</v>
      </c>
      <c r="G20" s="80">
        <v>0</v>
      </c>
      <c r="H20" s="80">
        <v>0</v>
      </c>
      <c r="I20" s="80">
        <v>0</v>
      </c>
      <c r="J20" s="293">
        <v>60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83">
        <v>0</v>
      </c>
      <c r="AN20" s="83">
        <v>0</v>
      </c>
      <c r="AO20" s="83">
        <v>0</v>
      </c>
    </row>
    <row r="21" spans="1:42" s="29" customFormat="1" ht="89.25" customHeight="1">
      <c r="A21" s="38" t="s">
        <v>845</v>
      </c>
      <c r="B21" s="39" t="s">
        <v>969</v>
      </c>
      <c r="C21" s="38"/>
      <c r="D21" s="83">
        <v>0</v>
      </c>
      <c r="E21" s="83">
        <v>0</v>
      </c>
      <c r="F21" s="53"/>
      <c r="G21" s="53"/>
      <c r="H21" s="53"/>
      <c r="I21" s="53"/>
      <c r="J21" s="293">
        <v>60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83">
        <v>0</v>
      </c>
      <c r="AI21" s="83">
        <v>0</v>
      </c>
      <c r="AJ21" s="83">
        <v>0</v>
      </c>
      <c r="AK21" s="83">
        <v>0</v>
      </c>
      <c r="AL21" s="83">
        <v>0</v>
      </c>
      <c r="AM21" s="83">
        <v>0</v>
      </c>
      <c r="AN21" s="83">
        <v>0</v>
      </c>
      <c r="AO21" s="83">
        <v>0</v>
      </c>
    </row>
    <row r="22" spans="1:42" s="29" customFormat="1" ht="55.5" customHeight="1">
      <c r="A22" s="38" t="s">
        <v>385</v>
      </c>
      <c r="B22" s="39" t="s">
        <v>970</v>
      </c>
      <c r="C22" s="38"/>
      <c r="D22" s="83">
        <v>0</v>
      </c>
      <c r="E22" s="83">
        <v>0</v>
      </c>
      <c r="F22" s="53"/>
      <c r="G22" s="53"/>
      <c r="H22" s="53"/>
      <c r="I22" s="53"/>
      <c r="J22" s="293">
        <v>60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83">
        <v>0</v>
      </c>
      <c r="AI22" s="83">
        <v>0</v>
      </c>
      <c r="AJ22" s="83">
        <v>0</v>
      </c>
      <c r="AK22" s="83">
        <v>0</v>
      </c>
      <c r="AL22" s="83">
        <v>0</v>
      </c>
      <c r="AM22" s="83">
        <v>0</v>
      </c>
      <c r="AN22" s="83">
        <v>0</v>
      </c>
      <c r="AO22" s="83">
        <v>0</v>
      </c>
    </row>
    <row r="23" spans="1:42" s="29" customFormat="1" ht="44.25" customHeight="1">
      <c r="A23" s="40" t="s">
        <v>385</v>
      </c>
      <c r="B23" s="41" t="s">
        <v>1016</v>
      </c>
      <c r="C23" s="42" t="s">
        <v>1017</v>
      </c>
      <c r="D23" s="83">
        <v>0</v>
      </c>
      <c r="E23" s="83">
        <v>0</v>
      </c>
      <c r="F23" s="53"/>
      <c r="G23" s="53"/>
      <c r="H23" s="53"/>
      <c r="I23" s="53"/>
      <c r="J23" s="80">
        <v>10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0</v>
      </c>
      <c r="AH23" s="83">
        <v>0</v>
      </c>
      <c r="AI23" s="83">
        <v>0</v>
      </c>
      <c r="AJ23" s="83">
        <v>0</v>
      </c>
      <c r="AK23" s="83">
        <v>0</v>
      </c>
      <c r="AL23" s="83">
        <v>0</v>
      </c>
      <c r="AM23" s="83">
        <v>0</v>
      </c>
      <c r="AN23" s="83">
        <v>0</v>
      </c>
      <c r="AO23" s="83">
        <v>0</v>
      </c>
    </row>
    <row r="24" spans="1:42" s="29" customFormat="1" ht="44.25" customHeight="1">
      <c r="A24" s="40" t="s">
        <v>385</v>
      </c>
      <c r="B24" s="41" t="s">
        <v>1018</v>
      </c>
      <c r="C24" s="42" t="s">
        <v>1019</v>
      </c>
      <c r="D24" s="83">
        <v>0</v>
      </c>
      <c r="E24" s="83">
        <v>0</v>
      </c>
      <c r="F24" s="53"/>
      <c r="G24" s="53"/>
      <c r="H24" s="53"/>
      <c r="I24" s="53"/>
      <c r="J24" s="80">
        <v>50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0</v>
      </c>
      <c r="AH24" s="83">
        <v>0</v>
      </c>
      <c r="AI24" s="83">
        <v>0</v>
      </c>
      <c r="AJ24" s="83">
        <v>0</v>
      </c>
      <c r="AK24" s="83">
        <v>0</v>
      </c>
      <c r="AL24" s="83">
        <v>0</v>
      </c>
      <c r="AM24" s="83">
        <v>0</v>
      </c>
      <c r="AN24" s="83">
        <v>0</v>
      </c>
      <c r="AO24" s="83">
        <v>0</v>
      </c>
    </row>
    <row r="25" spans="1:42" s="29" customFormat="1" ht="37.5">
      <c r="A25" s="40" t="s">
        <v>385</v>
      </c>
      <c r="B25" s="41" t="s">
        <v>1020</v>
      </c>
      <c r="C25" s="42" t="s">
        <v>1021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105">
        <v>1.08</v>
      </c>
      <c r="Q25" s="281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0</v>
      </c>
      <c r="AH25" s="83">
        <v>0</v>
      </c>
      <c r="AI25" s="83">
        <v>0</v>
      </c>
      <c r="AJ25" s="83">
        <v>0</v>
      </c>
      <c r="AK25" s="83">
        <v>0</v>
      </c>
      <c r="AL25" s="83">
        <v>0</v>
      </c>
      <c r="AM25" s="83">
        <v>0</v>
      </c>
      <c r="AN25" s="83">
        <v>0</v>
      </c>
      <c r="AO25" s="83">
        <v>0</v>
      </c>
      <c r="AP25" s="83">
        <v>0</v>
      </c>
    </row>
    <row r="26" spans="1:42" s="29" customFormat="1">
      <c r="A26" s="40" t="s">
        <v>385</v>
      </c>
      <c r="B26" s="41" t="s">
        <v>1022</v>
      </c>
      <c r="C26" s="42" t="s">
        <v>1023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105">
        <v>1.21</v>
      </c>
      <c r="AC26" s="281">
        <v>0.124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</row>
    <row r="27" spans="1:42" s="29" customFormat="1" ht="44.25" customHeight="1">
      <c r="A27" s="40" t="s">
        <v>385</v>
      </c>
      <c r="B27" s="41" t="s">
        <v>1024</v>
      </c>
      <c r="C27" s="42" t="s">
        <v>1025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105">
        <v>1.93</v>
      </c>
      <c r="AC27" s="281">
        <v>0.124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83">
        <v>0</v>
      </c>
      <c r="AM27" s="83">
        <v>0</v>
      </c>
      <c r="AN27" s="83">
        <v>0</v>
      </c>
      <c r="AO27" s="83">
        <v>0</v>
      </c>
    </row>
    <row r="28" spans="1:42" s="29" customFormat="1" ht="44.25" customHeight="1">
      <c r="A28" s="40" t="s">
        <v>385</v>
      </c>
      <c r="B28" s="41" t="s">
        <v>1026</v>
      </c>
      <c r="C28" s="42" t="s">
        <v>1027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53"/>
      <c r="Y28" s="53"/>
      <c r="Z28" s="53"/>
      <c r="AA28" s="53"/>
      <c r="AB28" s="105">
        <v>0.93</v>
      </c>
      <c r="AC28" s="281">
        <v>0.124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323">
        <v>0</v>
      </c>
      <c r="AJ28" s="53"/>
      <c r="AK28" s="53"/>
      <c r="AL28" s="53"/>
      <c r="AM28" s="53"/>
      <c r="AN28" s="83">
        <v>0</v>
      </c>
      <c r="AO28" s="83">
        <v>0</v>
      </c>
    </row>
    <row r="29" spans="1:42" ht="37.5">
      <c r="A29" s="38" t="s">
        <v>688</v>
      </c>
      <c r="B29" s="88" t="s">
        <v>971</v>
      </c>
      <c r="C29" s="87"/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320"/>
      <c r="AE29" s="320"/>
      <c r="AF29" s="320"/>
      <c r="AG29" s="320"/>
      <c r="AH29" s="324">
        <v>13.489999999999998</v>
      </c>
      <c r="AI29" s="321">
        <f>SUM(AI30:AI38)</f>
        <v>4.077</v>
      </c>
      <c r="AJ29" s="93"/>
      <c r="AK29" s="93"/>
      <c r="AL29" s="93"/>
      <c r="AM29" s="93"/>
      <c r="AN29" s="83">
        <v>0</v>
      </c>
      <c r="AO29" s="83">
        <v>0</v>
      </c>
    </row>
    <row r="30" spans="1:42">
      <c r="A30" s="98" t="s">
        <v>688</v>
      </c>
      <c r="B30" s="41" t="s">
        <v>998</v>
      </c>
      <c r="C30" s="102" t="s">
        <v>999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320"/>
      <c r="AE30" s="320"/>
      <c r="AF30" s="320"/>
      <c r="AG30" s="320"/>
      <c r="AH30" s="106">
        <v>2.91</v>
      </c>
      <c r="AI30" s="281">
        <v>3.0179999999999998</v>
      </c>
      <c r="AJ30" s="93"/>
      <c r="AK30" s="93"/>
      <c r="AL30" s="93"/>
      <c r="AM30" s="93"/>
      <c r="AN30" s="83">
        <v>0</v>
      </c>
      <c r="AO30" s="83">
        <v>0</v>
      </c>
    </row>
    <row r="31" spans="1:42" ht="37.5">
      <c r="A31" s="99" t="s">
        <v>688</v>
      </c>
      <c r="B31" s="43" t="s">
        <v>1000</v>
      </c>
      <c r="C31" s="42" t="s">
        <v>1001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0</v>
      </c>
      <c r="Q31" s="83">
        <v>0</v>
      </c>
      <c r="R31" s="83">
        <v>0</v>
      </c>
      <c r="S31" s="83">
        <v>0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3">
        <v>0</v>
      </c>
      <c r="Z31" s="83">
        <v>0</v>
      </c>
      <c r="AA31" s="83">
        <v>0</v>
      </c>
      <c r="AB31" s="83">
        <v>0</v>
      </c>
      <c r="AC31" s="83">
        <v>0</v>
      </c>
      <c r="AD31" s="320"/>
      <c r="AE31" s="320"/>
      <c r="AF31" s="320"/>
      <c r="AG31" s="320"/>
      <c r="AH31" s="106">
        <v>6.99</v>
      </c>
      <c r="AI31" s="281">
        <v>0</v>
      </c>
      <c r="AJ31" s="93"/>
      <c r="AK31" s="93"/>
      <c r="AL31" s="93"/>
      <c r="AM31" s="93"/>
      <c r="AN31" s="83">
        <v>0</v>
      </c>
      <c r="AO31" s="83">
        <v>0</v>
      </c>
    </row>
    <row r="32" spans="1:42">
      <c r="A32" s="98" t="s">
        <v>688</v>
      </c>
      <c r="B32" s="43" t="s">
        <v>1002</v>
      </c>
      <c r="C32" s="42" t="s">
        <v>1003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320"/>
      <c r="AE32" s="320"/>
      <c r="AF32" s="320"/>
      <c r="AG32" s="320"/>
      <c r="AH32" s="106">
        <v>1.77</v>
      </c>
      <c r="AI32" s="281">
        <v>0</v>
      </c>
      <c r="AJ32" s="93"/>
      <c r="AK32" s="93"/>
      <c r="AL32" s="93"/>
      <c r="AM32" s="93"/>
      <c r="AN32" s="83">
        <v>0</v>
      </c>
      <c r="AO32" s="83">
        <v>0</v>
      </c>
    </row>
    <row r="33" spans="1:41">
      <c r="A33" s="98" t="s">
        <v>688</v>
      </c>
      <c r="B33" s="43" t="s">
        <v>1004</v>
      </c>
      <c r="C33" s="42" t="s">
        <v>1005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320"/>
      <c r="AE33" s="320"/>
      <c r="AF33" s="320"/>
      <c r="AG33" s="320"/>
      <c r="AH33" s="106">
        <v>0.2</v>
      </c>
      <c r="AI33" s="281">
        <v>0</v>
      </c>
      <c r="AJ33" s="93"/>
      <c r="AK33" s="93"/>
      <c r="AL33" s="93"/>
      <c r="AM33" s="93"/>
      <c r="AN33" s="83">
        <v>0</v>
      </c>
      <c r="AO33" s="83">
        <v>0</v>
      </c>
    </row>
    <row r="34" spans="1:41">
      <c r="A34" s="98" t="s">
        <v>688</v>
      </c>
      <c r="B34" s="43" t="s">
        <v>1006</v>
      </c>
      <c r="C34" s="42" t="s">
        <v>1007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320"/>
      <c r="AE34" s="320"/>
      <c r="AF34" s="320"/>
      <c r="AG34" s="320"/>
      <c r="AH34" s="106">
        <v>0.35</v>
      </c>
      <c r="AI34" s="281">
        <v>0</v>
      </c>
      <c r="AJ34" s="93"/>
      <c r="AK34" s="93"/>
      <c r="AL34" s="93"/>
      <c r="AM34" s="93"/>
      <c r="AN34" s="83">
        <v>0</v>
      </c>
      <c r="AO34" s="83">
        <v>0</v>
      </c>
    </row>
    <row r="35" spans="1:41">
      <c r="A35" s="98" t="s">
        <v>688</v>
      </c>
      <c r="B35" s="43" t="s">
        <v>1008</v>
      </c>
      <c r="C35" s="42" t="s">
        <v>1009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320"/>
      <c r="AE35" s="320"/>
      <c r="AF35" s="320"/>
      <c r="AG35" s="320"/>
      <c r="AH35" s="106">
        <v>0.6</v>
      </c>
      <c r="AI35" s="281">
        <v>0.58899999999999997</v>
      </c>
      <c r="AJ35" s="93"/>
      <c r="AK35" s="93"/>
      <c r="AL35" s="93"/>
      <c r="AM35" s="93"/>
      <c r="AN35" s="83">
        <v>0</v>
      </c>
      <c r="AO35" s="83">
        <v>0</v>
      </c>
    </row>
    <row r="36" spans="1:41" ht="37.5">
      <c r="A36" s="98" t="s">
        <v>688</v>
      </c>
      <c r="B36" s="43" t="s">
        <v>1010</v>
      </c>
      <c r="C36" s="42" t="s">
        <v>1011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320"/>
      <c r="AE36" s="320"/>
      <c r="AF36" s="320"/>
      <c r="AG36" s="320"/>
      <c r="AH36" s="106">
        <v>0.12</v>
      </c>
      <c r="AI36" s="281">
        <v>0.12</v>
      </c>
      <c r="AJ36" s="93"/>
      <c r="AK36" s="93"/>
      <c r="AL36" s="93"/>
      <c r="AM36" s="93"/>
      <c r="AN36" s="83">
        <v>0</v>
      </c>
      <c r="AO36" s="83">
        <v>0</v>
      </c>
    </row>
    <row r="37" spans="1:41">
      <c r="A37" s="98" t="s">
        <v>688</v>
      </c>
      <c r="B37" s="100" t="s">
        <v>1012</v>
      </c>
      <c r="C37" s="100" t="s">
        <v>1013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320"/>
      <c r="AE37" s="320"/>
      <c r="AF37" s="320"/>
      <c r="AG37" s="320"/>
      <c r="AH37" s="272">
        <v>0.31</v>
      </c>
      <c r="AI37" s="281">
        <v>0.35</v>
      </c>
      <c r="AJ37" s="93"/>
      <c r="AK37" s="93"/>
      <c r="AL37" s="93"/>
      <c r="AM37" s="93"/>
      <c r="AN37" s="83">
        <v>0</v>
      </c>
      <c r="AO37" s="83">
        <v>0</v>
      </c>
    </row>
    <row r="38" spans="1:41">
      <c r="A38" s="98" t="s">
        <v>688</v>
      </c>
      <c r="B38" s="100" t="s">
        <v>1014</v>
      </c>
      <c r="C38" s="101" t="s">
        <v>1015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320"/>
      <c r="AE38" s="320"/>
      <c r="AF38" s="320"/>
      <c r="AG38" s="320"/>
      <c r="AH38" s="273">
        <v>0.24</v>
      </c>
      <c r="AI38" s="281">
        <v>0</v>
      </c>
      <c r="AJ38" s="93"/>
      <c r="AK38" s="93"/>
      <c r="AL38" s="93"/>
      <c r="AM38" s="93"/>
      <c r="AN38" s="83">
        <v>0</v>
      </c>
      <c r="AO38" s="83">
        <v>0</v>
      </c>
    </row>
  </sheetData>
  <mergeCells count="18">
    <mergeCell ref="A5:AO5"/>
    <mergeCell ref="A13:A16"/>
    <mergeCell ref="B13:B16"/>
    <mergeCell ref="C13:C16"/>
    <mergeCell ref="D13:AO13"/>
    <mergeCell ref="J14:O14"/>
    <mergeCell ref="AH14:AM14"/>
    <mergeCell ref="AN14:AO15"/>
    <mergeCell ref="N15:O15"/>
    <mergeCell ref="P14:U15"/>
    <mergeCell ref="J15:K15"/>
    <mergeCell ref="L15:M15"/>
    <mergeCell ref="AH15:AI15"/>
    <mergeCell ref="AJ15:AK15"/>
    <mergeCell ref="AL15:AM15"/>
    <mergeCell ref="V14:AA15"/>
    <mergeCell ref="AB14:AG15"/>
    <mergeCell ref="D14:I15"/>
  </mergeCells>
  <pageMargins left="0.7" right="0.7" top="0.75" bottom="0.75" header="0.3" footer="0.3"/>
  <pageSetup paperSize="9" scale="19" orientation="landscape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32"/>
  <sheetViews>
    <sheetView view="pageBreakPreview" topLeftCell="A10" zoomScale="60" zoomScaleNormal="70" workbookViewId="0">
      <selection activeCell="I10" sqref="I10"/>
    </sheetView>
  </sheetViews>
  <sheetFormatPr defaultColWidth="16.7109375" defaultRowHeight="18.75"/>
  <cols>
    <col min="1" max="1" width="20.5703125" style="19" customWidth="1"/>
    <col min="2" max="2" width="48" style="19" customWidth="1"/>
    <col min="3" max="3" width="33.7109375" style="19" customWidth="1"/>
    <col min="4" max="4" width="19.7109375" style="19" customWidth="1"/>
    <col min="5" max="9" width="16.7109375" style="19"/>
    <col min="10" max="10" width="16" style="19" customWidth="1"/>
    <col min="11" max="13" width="16.7109375" style="19"/>
    <col min="14" max="14" width="2.85546875" style="19" customWidth="1"/>
    <col min="15" max="16384" width="16.7109375" style="19"/>
  </cols>
  <sheetData>
    <row r="1" spans="1:13">
      <c r="M1" s="22" t="s">
        <v>902</v>
      </c>
    </row>
    <row r="2" spans="1:13">
      <c r="M2" s="22" t="s">
        <v>0</v>
      </c>
    </row>
    <row r="3" spans="1:13">
      <c r="M3" s="22" t="s">
        <v>25</v>
      </c>
    </row>
    <row r="5" spans="1:13">
      <c r="A5" s="327" t="s">
        <v>669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</row>
    <row r="6" spans="1:13">
      <c r="A6" s="327" t="s">
        <v>903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</row>
    <row r="7" spans="1:13">
      <c r="A7" s="327" t="s">
        <v>904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</row>
    <row r="8" spans="1:13">
      <c r="A8" s="327" t="s">
        <v>905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</row>
    <row r="9" spans="1:13">
      <c r="A9" s="35"/>
      <c r="B9" s="35"/>
      <c r="C9" s="35"/>
      <c r="D9" s="327" t="s">
        <v>1100</v>
      </c>
      <c r="E9" s="327"/>
      <c r="F9" s="327"/>
      <c r="G9" s="327"/>
      <c r="H9" s="35"/>
      <c r="I9" s="35"/>
      <c r="J9" s="35"/>
      <c r="K9" s="35"/>
      <c r="L9" s="35"/>
      <c r="M9" s="35"/>
    </row>
    <row r="11" spans="1:13">
      <c r="A11" s="63"/>
      <c r="B11" s="63"/>
      <c r="C11" s="63"/>
      <c r="D11" s="63"/>
      <c r="E11" s="97" t="s">
        <v>996</v>
      </c>
      <c r="F11" s="63"/>
      <c r="G11" s="63"/>
      <c r="H11" s="63"/>
      <c r="I11" s="63"/>
      <c r="J11" s="63"/>
      <c r="K11" s="63"/>
      <c r="L11" s="63"/>
      <c r="M11" s="63"/>
    </row>
    <row r="12" spans="1:13">
      <c r="A12" s="63"/>
      <c r="B12" s="63"/>
      <c r="C12" s="63"/>
      <c r="D12" s="63"/>
      <c r="E12" s="97" t="s">
        <v>986</v>
      </c>
      <c r="F12" s="63"/>
      <c r="G12" s="63"/>
      <c r="H12" s="63"/>
      <c r="I12" s="63"/>
      <c r="J12" s="63"/>
      <c r="K12" s="63"/>
      <c r="L12" s="63"/>
      <c r="M12" s="63"/>
    </row>
    <row r="13" spans="1:13">
      <c r="E13" s="97" t="s">
        <v>997</v>
      </c>
    </row>
    <row r="14" spans="1:1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>
      <c r="C15" s="19" t="s">
        <v>30</v>
      </c>
      <c r="F15" s="63"/>
      <c r="G15" s="63"/>
      <c r="H15" s="63"/>
      <c r="I15" s="63"/>
      <c r="J15" s="63"/>
      <c r="K15" s="63"/>
      <c r="L15" s="63"/>
      <c r="M15" s="63"/>
    </row>
    <row r="18" spans="1:13" ht="164.25" customHeight="1">
      <c r="A18" s="335" t="s">
        <v>2</v>
      </c>
      <c r="B18" s="335" t="s">
        <v>3</v>
      </c>
      <c r="C18" s="335" t="s">
        <v>4</v>
      </c>
      <c r="D18" s="335" t="s">
        <v>99</v>
      </c>
      <c r="E18" s="335" t="s">
        <v>100</v>
      </c>
      <c r="F18" s="335" t="s">
        <v>101</v>
      </c>
      <c r="G18" s="335"/>
      <c r="H18" s="335" t="s">
        <v>102</v>
      </c>
      <c r="I18" s="335"/>
      <c r="J18" s="335" t="s">
        <v>103</v>
      </c>
      <c r="K18" s="335"/>
      <c r="L18" s="335" t="s">
        <v>553</v>
      </c>
      <c r="M18" s="335"/>
    </row>
    <row r="19" spans="1:13" ht="93.75">
      <c r="A19" s="335"/>
      <c r="B19" s="335"/>
      <c r="C19" s="335"/>
      <c r="D19" s="335"/>
      <c r="E19" s="335"/>
      <c r="F19" s="52" t="s">
        <v>991</v>
      </c>
      <c r="G19" s="52" t="s">
        <v>554</v>
      </c>
      <c r="H19" s="52" t="s">
        <v>992</v>
      </c>
      <c r="I19" s="52" t="s">
        <v>554</v>
      </c>
      <c r="J19" s="52" t="s">
        <v>993</v>
      </c>
      <c r="K19" s="52" t="s">
        <v>554</v>
      </c>
      <c r="L19" s="52" t="s">
        <v>994</v>
      </c>
      <c r="M19" s="52" t="s">
        <v>554</v>
      </c>
    </row>
    <row r="20" spans="1:13">
      <c r="A20" s="52">
        <v>1</v>
      </c>
      <c r="B20" s="52">
        <v>2</v>
      </c>
      <c r="C20" s="52">
        <v>3</v>
      </c>
      <c r="D20" s="52">
        <v>4</v>
      </c>
      <c r="E20" s="52">
        <v>5</v>
      </c>
      <c r="F20" s="52">
        <v>6</v>
      </c>
      <c r="G20" s="52">
        <v>7</v>
      </c>
      <c r="H20" s="52">
        <v>8</v>
      </c>
      <c r="I20" s="52">
        <v>9</v>
      </c>
      <c r="J20" s="52">
        <v>10</v>
      </c>
      <c r="K20" s="52">
        <v>11</v>
      </c>
      <c r="L20" s="52">
        <v>12</v>
      </c>
      <c r="M20" s="52">
        <v>13</v>
      </c>
    </row>
    <row r="21" spans="1:13" ht="72" customHeight="1">
      <c r="A21" s="49"/>
      <c r="B21" s="55" t="s">
        <v>23</v>
      </c>
      <c r="C21" s="50"/>
      <c r="D21" s="52"/>
      <c r="E21" s="52"/>
      <c r="F21" s="52" t="s">
        <v>1028</v>
      </c>
      <c r="G21" s="85" t="s">
        <v>1028</v>
      </c>
      <c r="H21" s="90" t="s">
        <v>1028</v>
      </c>
      <c r="I21" s="90" t="s">
        <v>1028</v>
      </c>
      <c r="J21" s="90" t="s">
        <v>1028</v>
      </c>
      <c r="K21" s="90" t="s">
        <v>1028</v>
      </c>
      <c r="L21" s="90" t="s">
        <v>1028</v>
      </c>
      <c r="M21" s="90" t="s">
        <v>1028</v>
      </c>
    </row>
    <row r="22" spans="1:13" ht="99.75" customHeight="1">
      <c r="A22" s="38" t="s">
        <v>966</v>
      </c>
      <c r="B22" s="39" t="s">
        <v>967</v>
      </c>
      <c r="C22" s="38"/>
      <c r="D22" s="52"/>
      <c r="E22" s="52"/>
      <c r="F22" s="90" t="s">
        <v>1028</v>
      </c>
      <c r="G22" s="90" t="s">
        <v>1028</v>
      </c>
      <c r="H22" s="90" t="s">
        <v>1028</v>
      </c>
      <c r="I22" s="90" t="s">
        <v>1028</v>
      </c>
      <c r="J22" s="90" t="s">
        <v>1028</v>
      </c>
      <c r="K22" s="90" t="s">
        <v>1028</v>
      </c>
      <c r="L22" s="90" t="s">
        <v>1028</v>
      </c>
      <c r="M22" s="90" t="s">
        <v>1028</v>
      </c>
    </row>
    <row r="23" spans="1:13" ht="41.25" customHeight="1">
      <c r="A23" s="38" t="s">
        <v>681</v>
      </c>
      <c r="B23" s="39" t="s">
        <v>968</v>
      </c>
      <c r="C23" s="38"/>
      <c r="D23" s="52"/>
      <c r="E23" s="52"/>
      <c r="F23" s="90" t="s">
        <v>1028</v>
      </c>
      <c r="G23" s="90" t="s">
        <v>1028</v>
      </c>
      <c r="H23" s="90" t="s">
        <v>1028</v>
      </c>
      <c r="I23" s="90" t="s">
        <v>1028</v>
      </c>
      <c r="J23" s="90" t="s">
        <v>1028</v>
      </c>
      <c r="K23" s="90" t="s">
        <v>1028</v>
      </c>
      <c r="L23" s="90" t="s">
        <v>1028</v>
      </c>
      <c r="M23" s="90" t="s">
        <v>1028</v>
      </c>
    </row>
    <row r="24" spans="1:13" ht="93.75">
      <c r="A24" s="38" t="s">
        <v>845</v>
      </c>
      <c r="B24" s="39" t="s">
        <v>969</v>
      </c>
      <c r="C24" s="38"/>
      <c r="D24" s="52"/>
      <c r="E24" s="52"/>
      <c r="F24" s="90" t="s">
        <v>1028</v>
      </c>
      <c r="G24" s="90" t="s">
        <v>1028</v>
      </c>
      <c r="H24" s="90" t="s">
        <v>1028</v>
      </c>
      <c r="I24" s="90" t="s">
        <v>1028</v>
      </c>
      <c r="J24" s="90" t="s">
        <v>1028</v>
      </c>
      <c r="K24" s="90" t="s">
        <v>1028</v>
      </c>
      <c r="L24" s="90" t="s">
        <v>1028</v>
      </c>
      <c r="M24" s="90" t="s">
        <v>1028</v>
      </c>
    </row>
    <row r="25" spans="1:13" ht="56.25">
      <c r="A25" s="38" t="s">
        <v>385</v>
      </c>
      <c r="B25" s="39" t="s">
        <v>970</v>
      </c>
      <c r="C25" s="38"/>
      <c r="D25" s="52"/>
      <c r="E25" s="52"/>
      <c r="F25" s="90" t="s">
        <v>1028</v>
      </c>
      <c r="G25" s="90" t="s">
        <v>1028</v>
      </c>
      <c r="H25" s="90" t="s">
        <v>1028</v>
      </c>
      <c r="I25" s="90" t="s">
        <v>1028</v>
      </c>
      <c r="J25" s="90" t="s">
        <v>1028</v>
      </c>
      <c r="K25" s="90" t="s">
        <v>1028</v>
      </c>
      <c r="L25" s="90" t="s">
        <v>1028</v>
      </c>
      <c r="M25" s="90" t="s">
        <v>1028</v>
      </c>
    </row>
    <row r="26" spans="1:13" ht="75">
      <c r="A26" s="40" t="s">
        <v>385</v>
      </c>
      <c r="B26" s="41" t="s">
        <v>1016</v>
      </c>
      <c r="C26" s="42" t="s">
        <v>1017</v>
      </c>
      <c r="D26" s="52" t="s">
        <v>1085</v>
      </c>
      <c r="E26" s="52" t="s">
        <v>1086</v>
      </c>
      <c r="F26" s="90" t="s">
        <v>1028</v>
      </c>
      <c r="G26" s="90" t="s">
        <v>1028</v>
      </c>
      <c r="H26" s="90" t="s">
        <v>1028</v>
      </c>
      <c r="I26" s="90" t="s">
        <v>1028</v>
      </c>
      <c r="J26" s="90" t="s">
        <v>1028</v>
      </c>
      <c r="K26" s="90" t="s">
        <v>1028</v>
      </c>
      <c r="L26" s="90" t="s">
        <v>1028</v>
      </c>
      <c r="M26" s="90" t="s">
        <v>1028</v>
      </c>
    </row>
    <row r="27" spans="1:13" ht="56.25">
      <c r="A27" s="40" t="s">
        <v>385</v>
      </c>
      <c r="B27" s="41" t="s">
        <v>1018</v>
      </c>
      <c r="C27" s="42" t="s">
        <v>1019</v>
      </c>
      <c r="D27" s="52" t="s">
        <v>1087</v>
      </c>
      <c r="E27" s="52" t="s">
        <v>1088</v>
      </c>
      <c r="F27" s="90" t="s">
        <v>1028</v>
      </c>
      <c r="G27" s="90" t="s">
        <v>1028</v>
      </c>
      <c r="H27" s="90" t="s">
        <v>1028</v>
      </c>
      <c r="I27" s="90" t="s">
        <v>1028</v>
      </c>
      <c r="J27" s="90" t="s">
        <v>1028</v>
      </c>
      <c r="K27" s="90" t="s">
        <v>1028</v>
      </c>
      <c r="L27" s="90" t="s">
        <v>1028</v>
      </c>
      <c r="M27" s="90" t="s">
        <v>1028</v>
      </c>
    </row>
    <row r="28" spans="1:13" ht="37.5">
      <c r="A28" s="40" t="s">
        <v>385</v>
      </c>
      <c r="B28" s="41" t="s">
        <v>1020</v>
      </c>
      <c r="C28" s="42" t="s">
        <v>1021</v>
      </c>
      <c r="D28" s="90" t="s">
        <v>1028</v>
      </c>
      <c r="E28" s="90" t="s">
        <v>1028</v>
      </c>
      <c r="F28" s="90" t="s">
        <v>1028</v>
      </c>
      <c r="G28" s="90" t="s">
        <v>1028</v>
      </c>
      <c r="H28" s="90" t="s">
        <v>1028</v>
      </c>
      <c r="I28" s="90" t="s">
        <v>1028</v>
      </c>
      <c r="J28" s="90" t="s">
        <v>1028</v>
      </c>
      <c r="K28" s="90" t="s">
        <v>1028</v>
      </c>
      <c r="L28" s="90" t="s">
        <v>1028</v>
      </c>
      <c r="M28" s="90" t="s">
        <v>1028</v>
      </c>
    </row>
    <row r="29" spans="1:13">
      <c r="A29" s="40" t="s">
        <v>385</v>
      </c>
      <c r="B29" s="41" t="s">
        <v>1022</v>
      </c>
      <c r="C29" s="42" t="s">
        <v>1023</v>
      </c>
      <c r="D29" s="90" t="s">
        <v>1028</v>
      </c>
      <c r="E29" s="90" t="s">
        <v>1028</v>
      </c>
      <c r="F29" s="90" t="s">
        <v>1028</v>
      </c>
      <c r="G29" s="90" t="s">
        <v>1028</v>
      </c>
      <c r="H29" s="90" t="s">
        <v>1028</v>
      </c>
      <c r="I29" s="90" t="s">
        <v>1028</v>
      </c>
      <c r="J29" s="90" t="s">
        <v>1028</v>
      </c>
      <c r="K29" s="90" t="s">
        <v>1028</v>
      </c>
      <c r="L29" s="90" t="s">
        <v>1028</v>
      </c>
      <c r="M29" s="90" t="s">
        <v>1028</v>
      </c>
    </row>
    <row r="30" spans="1:13">
      <c r="A30" s="40" t="s">
        <v>385</v>
      </c>
      <c r="B30" s="41" t="s">
        <v>1024</v>
      </c>
      <c r="C30" s="42" t="s">
        <v>1025</v>
      </c>
      <c r="D30" s="90" t="s">
        <v>1028</v>
      </c>
      <c r="E30" s="90" t="s">
        <v>1028</v>
      </c>
      <c r="F30" s="90" t="s">
        <v>1028</v>
      </c>
      <c r="G30" s="90" t="s">
        <v>1028</v>
      </c>
      <c r="H30" s="90" t="s">
        <v>1028</v>
      </c>
      <c r="I30" s="90" t="s">
        <v>1028</v>
      </c>
      <c r="J30" s="90" t="s">
        <v>1028</v>
      </c>
      <c r="K30" s="90" t="s">
        <v>1028</v>
      </c>
      <c r="L30" s="90" t="s">
        <v>1028</v>
      </c>
      <c r="M30" s="90" t="s">
        <v>1028</v>
      </c>
    </row>
    <row r="31" spans="1:13">
      <c r="A31" s="40" t="s">
        <v>385</v>
      </c>
      <c r="B31" s="41" t="s">
        <v>1026</v>
      </c>
      <c r="C31" s="42" t="s">
        <v>1027</v>
      </c>
      <c r="D31" s="90" t="s">
        <v>1028</v>
      </c>
      <c r="E31" s="90" t="s">
        <v>1028</v>
      </c>
      <c r="F31" s="90" t="s">
        <v>1028</v>
      </c>
      <c r="G31" s="90" t="s">
        <v>1028</v>
      </c>
      <c r="H31" s="90" t="s">
        <v>1028</v>
      </c>
      <c r="I31" s="90" t="s">
        <v>1028</v>
      </c>
      <c r="J31" s="90" t="s">
        <v>1028</v>
      </c>
      <c r="K31" s="90" t="s">
        <v>1028</v>
      </c>
      <c r="L31" s="90" t="s">
        <v>1028</v>
      </c>
      <c r="M31" s="90" t="s">
        <v>1028</v>
      </c>
    </row>
    <row r="32" spans="1:13" ht="37.5">
      <c r="A32" s="292" t="s">
        <v>688</v>
      </c>
      <c r="B32" s="291" t="s">
        <v>971</v>
      </c>
      <c r="C32" s="292" t="s">
        <v>1080</v>
      </c>
      <c r="D32" s="90" t="s">
        <v>1028</v>
      </c>
      <c r="E32" s="90" t="s">
        <v>1028</v>
      </c>
      <c r="F32" s="90" t="s">
        <v>1028</v>
      </c>
      <c r="G32" s="90" t="s">
        <v>1028</v>
      </c>
      <c r="H32" s="90" t="s">
        <v>1028</v>
      </c>
      <c r="I32" s="90" t="s">
        <v>1028</v>
      </c>
      <c r="J32" s="90" t="s">
        <v>1028</v>
      </c>
      <c r="K32" s="90" t="s">
        <v>1028</v>
      </c>
      <c r="L32" s="90" t="s">
        <v>1028</v>
      </c>
      <c r="M32" s="90" t="s">
        <v>1028</v>
      </c>
    </row>
  </sheetData>
  <mergeCells count="14">
    <mergeCell ref="L18:M18"/>
    <mergeCell ref="A18:A19"/>
    <mergeCell ref="B18:B19"/>
    <mergeCell ref="C18:C19"/>
    <mergeCell ref="D18:D19"/>
    <mergeCell ref="E18:E19"/>
    <mergeCell ref="F18:G18"/>
    <mergeCell ref="H18:I18"/>
    <mergeCell ref="J18:K18"/>
    <mergeCell ref="D9:G9"/>
    <mergeCell ref="A5:M5"/>
    <mergeCell ref="A6:M6"/>
    <mergeCell ref="A7:M7"/>
    <mergeCell ref="A8:M8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19"/>
  <sheetViews>
    <sheetView view="pageBreakPreview" zoomScale="60" zoomScaleNormal="100" workbookViewId="0">
      <selection activeCell="A6" sqref="A6:AC6"/>
    </sheetView>
  </sheetViews>
  <sheetFormatPr defaultColWidth="17.28515625" defaultRowHeight="15.75"/>
  <cols>
    <col min="1" max="3" width="17.28515625" style="3"/>
    <col min="4" max="4" width="27.28515625" style="3" customWidth="1"/>
    <col min="5" max="5" width="19.85546875" style="3" customWidth="1"/>
    <col min="6" max="20" width="17.28515625" style="3"/>
    <col min="21" max="21" width="3.42578125" style="3" customWidth="1"/>
    <col min="22" max="16384" width="17.28515625" style="3"/>
  </cols>
  <sheetData>
    <row r="1" spans="1:20">
      <c r="T1" s="12" t="s">
        <v>43</v>
      </c>
    </row>
    <row r="2" spans="1:20">
      <c r="T2" s="12" t="s">
        <v>0</v>
      </c>
    </row>
    <row r="3" spans="1:20">
      <c r="T3" s="12" t="s">
        <v>25</v>
      </c>
    </row>
    <row r="4" spans="1:20">
      <c r="T4" s="12"/>
    </row>
    <row r="5" spans="1:20" ht="18.75">
      <c r="A5" s="327" t="s">
        <v>44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</row>
    <row r="6" spans="1:20" ht="18.75">
      <c r="A6" s="327" t="s">
        <v>45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</row>
    <row r="7" spans="1:20">
      <c r="A7" s="333"/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</row>
    <row r="8" spans="1:20" ht="20.25" customHeight="1">
      <c r="A8" s="328" t="s">
        <v>46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</row>
    <row r="9" spans="1:20" ht="22.5" customHeight="1">
      <c r="A9" s="328" t="s">
        <v>1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</row>
    <row r="10" spans="1:20" ht="38.25" customHeight="1">
      <c r="A10" s="328" t="s">
        <v>47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</row>
    <row r="11" spans="1:20">
      <c r="I11" s="333" t="s">
        <v>30</v>
      </c>
      <c r="J11" s="333"/>
      <c r="K11" s="333"/>
      <c r="L11" s="333"/>
      <c r="M11" s="333"/>
      <c r="N11" s="333"/>
      <c r="O11" s="333"/>
      <c r="P11" s="333"/>
      <c r="Q11" s="333"/>
      <c r="T11" s="12"/>
    </row>
    <row r="12" spans="1:20">
      <c r="T12" s="12"/>
    </row>
    <row r="14" spans="1:20" ht="45" customHeight="1">
      <c r="A14" s="331" t="s">
        <v>2</v>
      </c>
      <c r="B14" s="331" t="s">
        <v>3</v>
      </c>
      <c r="C14" s="331" t="s">
        <v>4</v>
      </c>
      <c r="D14" s="331" t="s">
        <v>31</v>
      </c>
      <c r="E14" s="331" t="s">
        <v>32</v>
      </c>
      <c r="F14" s="331" t="s">
        <v>33</v>
      </c>
      <c r="G14" s="331"/>
      <c r="H14" s="331" t="s">
        <v>34</v>
      </c>
      <c r="I14" s="331"/>
      <c r="J14" s="331" t="s">
        <v>35</v>
      </c>
      <c r="K14" s="331"/>
      <c r="L14" s="331"/>
      <c r="M14" s="331"/>
      <c r="N14" s="331" t="s">
        <v>36</v>
      </c>
      <c r="O14" s="331"/>
      <c r="P14" s="331" t="s">
        <v>37</v>
      </c>
      <c r="Q14" s="331"/>
      <c r="R14" s="331"/>
      <c r="S14" s="331"/>
      <c r="T14" s="331" t="s">
        <v>12</v>
      </c>
    </row>
    <row r="15" spans="1:20" ht="30" customHeight="1">
      <c r="A15" s="331"/>
      <c r="B15" s="331"/>
      <c r="C15" s="331"/>
      <c r="D15" s="331"/>
      <c r="E15" s="331"/>
      <c r="F15" s="331"/>
      <c r="G15" s="331"/>
      <c r="H15" s="331"/>
      <c r="I15" s="331"/>
      <c r="J15" s="331" t="s">
        <v>13</v>
      </c>
      <c r="K15" s="331"/>
      <c r="L15" s="331" t="s">
        <v>14</v>
      </c>
      <c r="M15" s="331"/>
      <c r="N15" s="331"/>
      <c r="O15" s="331"/>
      <c r="P15" s="331" t="s">
        <v>38</v>
      </c>
      <c r="Q15" s="331"/>
      <c r="R15" s="331" t="s">
        <v>22</v>
      </c>
      <c r="S15" s="331"/>
      <c r="T15" s="331"/>
    </row>
    <row r="16" spans="1:20" ht="84.75" customHeight="1">
      <c r="A16" s="331"/>
      <c r="B16" s="331"/>
      <c r="C16" s="331"/>
      <c r="D16" s="331"/>
      <c r="E16" s="331"/>
      <c r="F16" s="5" t="s">
        <v>39</v>
      </c>
      <c r="G16" s="5" t="s">
        <v>40</v>
      </c>
      <c r="H16" s="5" t="s">
        <v>39</v>
      </c>
      <c r="I16" s="5" t="s">
        <v>40</v>
      </c>
      <c r="J16" s="5" t="s">
        <v>39</v>
      </c>
      <c r="K16" s="5" t="s">
        <v>41</v>
      </c>
      <c r="L16" s="5" t="s">
        <v>39</v>
      </c>
      <c r="M16" s="5" t="s">
        <v>42</v>
      </c>
      <c r="N16" s="5" t="s">
        <v>39</v>
      </c>
      <c r="O16" s="5" t="s">
        <v>40</v>
      </c>
      <c r="P16" s="5" t="s">
        <v>39</v>
      </c>
      <c r="Q16" s="5" t="s">
        <v>41</v>
      </c>
      <c r="R16" s="5" t="s">
        <v>39</v>
      </c>
      <c r="S16" s="5" t="s">
        <v>41</v>
      </c>
      <c r="T16" s="331"/>
    </row>
    <row r="17" spans="1:20">
      <c r="A17" s="5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  <c r="M17" s="5">
        <v>13</v>
      </c>
      <c r="N17" s="5">
        <v>14</v>
      </c>
      <c r="O17" s="5">
        <v>15</v>
      </c>
      <c r="P17" s="5">
        <v>16</v>
      </c>
      <c r="Q17" s="5">
        <v>17</v>
      </c>
      <c r="R17" s="5">
        <v>18</v>
      </c>
      <c r="S17" s="5">
        <v>19</v>
      </c>
      <c r="T17" s="5">
        <v>20</v>
      </c>
    </row>
    <row r="18" spans="1:20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41.25" customHeight="1">
      <c r="A19" s="332" t="s">
        <v>23</v>
      </c>
      <c r="B19" s="332"/>
      <c r="C19" s="33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</sheetData>
  <mergeCells count="23">
    <mergeCell ref="A19:C19"/>
    <mergeCell ref="A5:T5"/>
    <mergeCell ref="A6:T6"/>
    <mergeCell ref="A7:T7"/>
    <mergeCell ref="A8:T8"/>
    <mergeCell ref="A9:T9"/>
    <mergeCell ref="A10:T10"/>
    <mergeCell ref="I11:Q11"/>
    <mergeCell ref="H14:I15"/>
    <mergeCell ref="J14:M14"/>
    <mergeCell ref="N14:O15"/>
    <mergeCell ref="P14:S14"/>
    <mergeCell ref="T14:T16"/>
    <mergeCell ref="J15:K15"/>
    <mergeCell ref="L15:M15"/>
    <mergeCell ref="P15:Q15"/>
    <mergeCell ref="R15:S15"/>
    <mergeCell ref="A14:A16"/>
    <mergeCell ref="B14:B16"/>
    <mergeCell ref="C14:C16"/>
    <mergeCell ref="D14:D16"/>
    <mergeCell ref="E14:E16"/>
    <mergeCell ref="F14:G15"/>
  </mergeCells>
  <pageMargins left="0.7" right="0.7" top="0.75" bottom="0.75" header="0.3" footer="0.3"/>
  <pageSetup paperSize="9" scale="2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O461"/>
  <sheetViews>
    <sheetView tabSelected="1" topLeftCell="A345" zoomScale="70" zoomScaleNormal="70" workbookViewId="0">
      <selection activeCell="D115" sqref="D115:E115"/>
    </sheetView>
  </sheetViews>
  <sheetFormatPr defaultRowHeight="15"/>
  <cols>
    <col min="2" max="2" width="87.5703125" customWidth="1"/>
    <col min="3" max="8" width="13" customWidth="1"/>
  </cols>
  <sheetData>
    <row r="1" spans="1:15" ht="18.75">
      <c r="A1" s="109"/>
      <c r="B1" s="110"/>
      <c r="C1" s="111"/>
      <c r="D1" s="111"/>
      <c r="E1" s="112"/>
      <c r="F1" s="112"/>
      <c r="G1" s="113"/>
      <c r="H1" s="114" t="s">
        <v>972</v>
      </c>
    </row>
    <row r="2" spans="1:15" ht="18.75">
      <c r="A2" s="109"/>
      <c r="B2" s="110"/>
      <c r="C2" s="111"/>
      <c r="D2" s="111"/>
      <c r="E2" s="112"/>
      <c r="F2" s="112"/>
      <c r="G2" s="113"/>
      <c r="H2" s="114" t="s">
        <v>0</v>
      </c>
    </row>
    <row r="3" spans="1:15" ht="18.75">
      <c r="A3" s="109"/>
      <c r="B3" s="110"/>
      <c r="C3" s="111"/>
      <c r="D3" s="111"/>
      <c r="E3" s="112"/>
      <c r="F3" s="112"/>
      <c r="G3" s="113"/>
      <c r="H3" s="115" t="s">
        <v>1029</v>
      </c>
    </row>
    <row r="4" spans="1:15" ht="18.75">
      <c r="A4" s="109"/>
      <c r="B4" s="110"/>
      <c r="C4" s="111"/>
      <c r="D4" s="111"/>
      <c r="E4" s="112"/>
      <c r="F4" s="112"/>
      <c r="G4" s="113"/>
      <c r="H4" s="114"/>
    </row>
    <row r="5" spans="1:15" ht="18.75">
      <c r="A5" s="109"/>
      <c r="B5" s="110"/>
      <c r="C5" s="111"/>
      <c r="D5" s="111"/>
      <c r="E5" s="112"/>
      <c r="F5" s="112"/>
      <c r="G5" s="113"/>
      <c r="H5" s="114"/>
    </row>
    <row r="6" spans="1:15" ht="15" customHeight="1">
      <c r="B6" s="266"/>
      <c r="C6" s="266"/>
      <c r="D6" s="266"/>
      <c r="E6" s="266"/>
      <c r="F6" s="266"/>
      <c r="G6" s="266"/>
      <c r="H6" s="266"/>
    </row>
    <row r="7" spans="1:15" ht="18.75">
      <c r="A7" s="267"/>
      <c r="C7" s="269" t="s">
        <v>973</v>
      </c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</row>
    <row r="8" spans="1:15">
      <c r="A8" s="242"/>
      <c r="B8" s="243"/>
      <c r="C8" s="244"/>
      <c r="D8" s="244"/>
      <c r="E8" s="244"/>
      <c r="F8" s="244"/>
      <c r="G8" s="245"/>
      <c r="H8" s="245"/>
    </row>
    <row r="9" spans="1:15" ht="15.75">
      <c r="C9" s="254" t="s">
        <v>1076</v>
      </c>
      <c r="D9" s="244"/>
      <c r="E9" s="244"/>
      <c r="F9" s="244"/>
      <c r="G9" s="245"/>
      <c r="H9" s="245"/>
    </row>
    <row r="10" spans="1:15" ht="15.75">
      <c r="A10" s="240"/>
      <c r="C10" s="241" t="s">
        <v>1078</v>
      </c>
      <c r="D10" s="244"/>
      <c r="E10" s="244"/>
      <c r="F10" s="244"/>
      <c r="G10" s="245"/>
      <c r="H10" s="245"/>
    </row>
    <row r="11" spans="1:15" ht="15.75">
      <c r="A11" s="240"/>
      <c r="C11" s="254" t="s">
        <v>1030</v>
      </c>
      <c r="D11" s="244"/>
      <c r="E11" s="244"/>
      <c r="F11" s="244"/>
      <c r="G11" s="245"/>
      <c r="H11" s="245"/>
    </row>
    <row r="12" spans="1:15" ht="15.75">
      <c r="B12" s="255"/>
      <c r="C12" s="254" t="s">
        <v>1079</v>
      </c>
      <c r="D12" s="244"/>
      <c r="E12" s="244"/>
      <c r="F12" s="244"/>
      <c r="G12" s="245"/>
      <c r="H12" s="245"/>
    </row>
    <row r="13" spans="1:15">
      <c r="A13" s="242"/>
      <c r="B13" s="246"/>
      <c r="C13" s="244"/>
      <c r="D13" s="244"/>
      <c r="E13" s="244"/>
      <c r="F13" s="244"/>
      <c r="G13" s="245"/>
      <c r="H13" s="245"/>
    </row>
    <row r="14" spans="1:15" ht="18.75">
      <c r="A14" s="381" t="s">
        <v>1031</v>
      </c>
      <c r="B14" s="381"/>
      <c r="C14" s="381"/>
      <c r="D14" s="381"/>
      <c r="E14" s="381"/>
      <c r="F14" s="381"/>
      <c r="G14" s="381"/>
      <c r="H14" s="381"/>
    </row>
    <row r="15" spans="1:15" ht="15.75" customHeight="1">
      <c r="A15" s="385" t="s">
        <v>1032</v>
      </c>
      <c r="B15" s="385"/>
      <c r="C15" s="385"/>
      <c r="D15" s="385"/>
      <c r="E15" s="385"/>
      <c r="F15" s="385"/>
      <c r="G15" s="385"/>
      <c r="H15" s="385"/>
    </row>
    <row r="16" spans="1:15" ht="15.75">
      <c r="A16" s="113"/>
      <c r="B16" s="113"/>
      <c r="C16" s="113"/>
      <c r="D16" s="116"/>
      <c r="E16" s="116"/>
      <c r="F16" s="113"/>
      <c r="G16" s="113"/>
      <c r="H16" s="113"/>
    </row>
    <row r="17" spans="1:8" ht="15.75">
      <c r="A17" s="113"/>
      <c r="B17" s="113"/>
      <c r="C17" s="113"/>
      <c r="D17" s="116"/>
      <c r="E17" s="116"/>
      <c r="F17" s="113"/>
      <c r="G17" s="113"/>
      <c r="H17" s="113"/>
    </row>
    <row r="18" spans="1:8" ht="21" thickBot="1">
      <c r="A18" s="386" t="s">
        <v>1033</v>
      </c>
      <c r="B18" s="386"/>
      <c r="C18" s="386"/>
      <c r="D18" s="386"/>
      <c r="E18" s="386"/>
      <c r="F18" s="386"/>
      <c r="G18" s="386"/>
      <c r="H18" s="386"/>
    </row>
    <row r="19" spans="1:8">
      <c r="A19" s="370" t="s">
        <v>974</v>
      </c>
      <c r="B19" s="372" t="s">
        <v>110</v>
      </c>
      <c r="C19" s="374" t="s">
        <v>111</v>
      </c>
      <c r="D19" s="387" t="s">
        <v>1101</v>
      </c>
      <c r="E19" s="388"/>
      <c r="F19" s="378" t="s">
        <v>555</v>
      </c>
      <c r="G19" s="377"/>
      <c r="H19" s="379" t="s">
        <v>12</v>
      </c>
    </row>
    <row r="20" spans="1:8" ht="30">
      <c r="A20" s="371"/>
      <c r="B20" s="373"/>
      <c r="C20" s="375"/>
      <c r="D20" s="117" t="s">
        <v>1034</v>
      </c>
      <c r="E20" s="118" t="s">
        <v>14</v>
      </c>
      <c r="F20" s="118" t="s">
        <v>114</v>
      </c>
      <c r="G20" s="117" t="s">
        <v>115</v>
      </c>
      <c r="H20" s="380"/>
    </row>
    <row r="21" spans="1:8" ht="15.75" thickBot="1">
      <c r="A21" s="119">
        <v>1</v>
      </c>
      <c r="B21" s="120">
        <v>2</v>
      </c>
      <c r="C21" s="121">
        <v>3</v>
      </c>
      <c r="D21" s="122">
        <v>4</v>
      </c>
      <c r="E21" s="119">
        <v>5</v>
      </c>
      <c r="F21" s="119" t="s">
        <v>1035</v>
      </c>
      <c r="G21" s="120">
        <v>7</v>
      </c>
      <c r="H21" s="120">
        <v>8</v>
      </c>
    </row>
    <row r="22" spans="1:8" ht="19.5" thickBot="1">
      <c r="A22" s="364" t="s">
        <v>116</v>
      </c>
      <c r="B22" s="365"/>
      <c r="C22" s="365"/>
      <c r="D22" s="365"/>
      <c r="E22" s="365"/>
      <c r="F22" s="365"/>
      <c r="G22" s="365"/>
      <c r="H22" s="366"/>
    </row>
    <row r="23" spans="1:8" ht="35.25" customHeight="1">
      <c r="A23" s="123" t="s">
        <v>117</v>
      </c>
      <c r="B23" s="247" t="s">
        <v>1036</v>
      </c>
      <c r="C23" s="125" t="s">
        <v>118</v>
      </c>
      <c r="D23" s="126">
        <f>SUM(D29)</f>
        <v>127.29017997877179</v>
      </c>
      <c r="E23" s="127">
        <f>E29+E37+E31</f>
        <v>173.06276396357401</v>
      </c>
      <c r="F23" s="128">
        <f>E23-D23</f>
        <v>45.772583984802225</v>
      </c>
      <c r="G23" s="129">
        <f>E23/D23*100</f>
        <v>135.95924209741531</v>
      </c>
      <c r="H23" s="130" t="s">
        <v>1028</v>
      </c>
    </row>
    <row r="24" spans="1:8" ht="35.25" customHeight="1">
      <c r="A24" s="131" t="s">
        <v>680</v>
      </c>
      <c r="B24" s="138" t="s">
        <v>1037</v>
      </c>
      <c r="C24" s="132" t="s">
        <v>118</v>
      </c>
      <c r="D24" s="133" t="s">
        <v>223</v>
      </c>
      <c r="E24" s="134" t="s">
        <v>223</v>
      </c>
      <c r="F24" s="135" t="s">
        <v>1028</v>
      </c>
      <c r="G24" s="136" t="s">
        <v>1028</v>
      </c>
      <c r="H24" s="137" t="s">
        <v>1028</v>
      </c>
    </row>
    <row r="25" spans="1:8" ht="35.25" customHeight="1">
      <c r="A25" s="131" t="s">
        <v>682</v>
      </c>
      <c r="B25" s="138" t="s">
        <v>120</v>
      </c>
      <c r="C25" s="132" t="s">
        <v>118</v>
      </c>
      <c r="D25" s="133" t="s">
        <v>223</v>
      </c>
      <c r="E25" s="134" t="s">
        <v>223</v>
      </c>
      <c r="F25" s="135" t="s">
        <v>1028</v>
      </c>
      <c r="G25" s="136" t="s">
        <v>1028</v>
      </c>
      <c r="H25" s="137" t="s">
        <v>1028</v>
      </c>
    </row>
    <row r="26" spans="1:8" ht="35.25" customHeight="1">
      <c r="A26" s="131" t="s">
        <v>683</v>
      </c>
      <c r="B26" s="138" t="s">
        <v>121</v>
      </c>
      <c r="C26" s="132" t="s">
        <v>118</v>
      </c>
      <c r="D26" s="133" t="s">
        <v>223</v>
      </c>
      <c r="E26" s="134" t="s">
        <v>223</v>
      </c>
      <c r="F26" s="135" t="s">
        <v>1028</v>
      </c>
      <c r="G26" s="136" t="s">
        <v>1028</v>
      </c>
      <c r="H26" s="137" t="s">
        <v>1028</v>
      </c>
    </row>
    <row r="27" spans="1:8" ht="35.25" customHeight="1">
      <c r="A27" s="131" t="s">
        <v>684</v>
      </c>
      <c r="B27" s="138" t="s">
        <v>122</v>
      </c>
      <c r="C27" s="132" t="s">
        <v>118</v>
      </c>
      <c r="D27" s="133" t="s">
        <v>223</v>
      </c>
      <c r="E27" s="134" t="s">
        <v>223</v>
      </c>
      <c r="F27" s="135" t="s">
        <v>1028</v>
      </c>
      <c r="G27" s="136" t="s">
        <v>1028</v>
      </c>
      <c r="H27" s="137" t="s">
        <v>1028</v>
      </c>
    </row>
    <row r="28" spans="1:8" ht="35.25" customHeight="1">
      <c r="A28" s="131" t="s">
        <v>681</v>
      </c>
      <c r="B28" s="138" t="s">
        <v>123</v>
      </c>
      <c r="C28" s="132" t="s">
        <v>118</v>
      </c>
      <c r="D28" s="133" t="s">
        <v>223</v>
      </c>
      <c r="E28" s="139"/>
      <c r="F28" s="135" t="s">
        <v>1028</v>
      </c>
      <c r="G28" s="136" t="s">
        <v>1028</v>
      </c>
      <c r="H28" s="137" t="s">
        <v>1028</v>
      </c>
    </row>
    <row r="29" spans="1:8" ht="35.25" customHeight="1">
      <c r="A29" s="131" t="s">
        <v>685</v>
      </c>
      <c r="B29" s="138" t="s">
        <v>124</v>
      </c>
      <c r="C29" s="132" t="s">
        <v>118</v>
      </c>
      <c r="D29" s="140">
        <f>'[2]Передача эл-энергии'!$AU$5/1000</f>
        <v>127.29017997877179</v>
      </c>
      <c r="E29" s="141">
        <f>'[2]Передача эл-энергии'!$AW$5/1000</f>
        <v>127.19032673897402</v>
      </c>
      <c r="F29" s="142">
        <f>E29-D29</f>
        <v>-9.9853239797766946E-2</v>
      </c>
      <c r="G29" s="136">
        <f>E29/D29*100</f>
        <v>99.921554640103096</v>
      </c>
      <c r="H29" s="137" t="s">
        <v>1028</v>
      </c>
    </row>
    <row r="30" spans="1:8" ht="35.25" customHeight="1">
      <c r="A30" s="131" t="s">
        <v>686</v>
      </c>
      <c r="B30" s="138" t="s">
        <v>125</v>
      </c>
      <c r="C30" s="132" t="s">
        <v>118</v>
      </c>
      <c r="D30" s="133" t="s">
        <v>223</v>
      </c>
      <c r="E30" s="134" t="s">
        <v>223</v>
      </c>
      <c r="F30" s="135" t="s">
        <v>1028</v>
      </c>
      <c r="G30" s="136" t="s">
        <v>1028</v>
      </c>
      <c r="H30" s="137" t="s">
        <v>1028</v>
      </c>
    </row>
    <row r="31" spans="1:8" ht="35.25" customHeight="1">
      <c r="A31" s="131" t="s">
        <v>687</v>
      </c>
      <c r="B31" s="138" t="s">
        <v>126</v>
      </c>
      <c r="C31" s="132" t="s">
        <v>118</v>
      </c>
      <c r="D31" s="133" t="s">
        <v>223</v>
      </c>
      <c r="E31" s="143"/>
      <c r="F31" s="135" t="s">
        <v>1028</v>
      </c>
      <c r="G31" s="136" t="s">
        <v>1028</v>
      </c>
      <c r="H31" s="137" t="s">
        <v>1028</v>
      </c>
    </row>
    <row r="32" spans="1:8" ht="35.25" customHeight="1">
      <c r="A32" s="131" t="s">
        <v>688</v>
      </c>
      <c r="B32" s="138" t="s">
        <v>127</v>
      </c>
      <c r="C32" s="132" t="s">
        <v>118</v>
      </c>
      <c r="D32" s="133" t="s">
        <v>223</v>
      </c>
      <c r="E32" s="134" t="s">
        <v>223</v>
      </c>
      <c r="F32" s="135" t="s">
        <v>1028</v>
      </c>
      <c r="G32" s="136" t="s">
        <v>1028</v>
      </c>
      <c r="H32" s="137" t="s">
        <v>1028</v>
      </c>
    </row>
    <row r="33" spans="1:8" ht="35.25" customHeight="1">
      <c r="A33" s="131" t="s">
        <v>689</v>
      </c>
      <c r="B33" s="138" t="s">
        <v>128</v>
      </c>
      <c r="C33" s="132" t="s">
        <v>118</v>
      </c>
      <c r="D33" s="133" t="s">
        <v>223</v>
      </c>
      <c r="E33" s="134" t="s">
        <v>223</v>
      </c>
      <c r="F33" s="135" t="s">
        <v>1028</v>
      </c>
      <c r="G33" s="136" t="s">
        <v>1028</v>
      </c>
      <c r="H33" s="137" t="s">
        <v>1028</v>
      </c>
    </row>
    <row r="34" spans="1:8" ht="35.25" customHeight="1">
      <c r="A34" s="131" t="s">
        <v>690</v>
      </c>
      <c r="B34" s="138" t="s">
        <v>129</v>
      </c>
      <c r="C34" s="132" t="s">
        <v>118</v>
      </c>
      <c r="D34" s="133" t="s">
        <v>223</v>
      </c>
      <c r="E34" s="134" t="s">
        <v>223</v>
      </c>
      <c r="F34" s="135" t="s">
        <v>1028</v>
      </c>
      <c r="G34" s="136" t="s">
        <v>1028</v>
      </c>
      <c r="H34" s="137" t="s">
        <v>1028</v>
      </c>
    </row>
    <row r="35" spans="1:8" ht="35.25" customHeight="1">
      <c r="A35" s="131" t="s">
        <v>691</v>
      </c>
      <c r="B35" s="151" t="s">
        <v>1038</v>
      </c>
      <c r="C35" s="132" t="s">
        <v>118</v>
      </c>
      <c r="D35" s="133" t="s">
        <v>223</v>
      </c>
      <c r="E35" s="134" t="s">
        <v>223</v>
      </c>
      <c r="F35" s="135" t="s">
        <v>1028</v>
      </c>
      <c r="G35" s="136" t="s">
        <v>1028</v>
      </c>
      <c r="H35" s="137" t="s">
        <v>1028</v>
      </c>
    </row>
    <row r="36" spans="1:8" ht="35.25" customHeight="1">
      <c r="A36" s="131" t="s">
        <v>692</v>
      </c>
      <c r="B36" s="151" t="s">
        <v>131</v>
      </c>
      <c r="C36" s="132" t="s">
        <v>118</v>
      </c>
      <c r="D36" s="133" t="s">
        <v>223</v>
      </c>
      <c r="E36" s="134" t="s">
        <v>223</v>
      </c>
      <c r="F36" s="135" t="s">
        <v>1028</v>
      </c>
      <c r="G36" s="136" t="s">
        <v>1028</v>
      </c>
      <c r="H36" s="137" t="s">
        <v>1028</v>
      </c>
    </row>
    <row r="37" spans="1:8" ht="35.25" customHeight="1" thickBot="1">
      <c r="A37" s="131" t="s">
        <v>693</v>
      </c>
      <c r="B37" s="138" t="s">
        <v>132</v>
      </c>
      <c r="C37" s="132" t="s">
        <v>118</v>
      </c>
      <c r="D37" s="144" t="s">
        <v>223</v>
      </c>
      <c r="E37" s="145">
        <f>'[2]Прочая деятельность'!$AW$5/1000</f>
        <v>45.872437224599999</v>
      </c>
      <c r="F37" s="146" t="s">
        <v>1028</v>
      </c>
      <c r="G37" s="147" t="s">
        <v>1028</v>
      </c>
      <c r="H37" s="148" t="s">
        <v>1028</v>
      </c>
    </row>
    <row r="38" spans="1:8" ht="35.25" customHeight="1">
      <c r="A38" s="131" t="s">
        <v>133</v>
      </c>
      <c r="B38" s="247" t="s">
        <v>134</v>
      </c>
      <c r="C38" s="149" t="s">
        <v>118</v>
      </c>
      <c r="D38" s="150">
        <f>D44</f>
        <v>150.07672561229376</v>
      </c>
      <c r="E38" s="127">
        <f>E44+E52</f>
        <v>180.89601050237096</v>
      </c>
      <c r="F38" s="128">
        <f>E38-D38</f>
        <v>30.819284890077199</v>
      </c>
      <c r="G38" s="129">
        <f>E38/D38*100</f>
        <v>120.53568583958535</v>
      </c>
      <c r="H38" s="130" t="s">
        <v>1028</v>
      </c>
    </row>
    <row r="39" spans="1:8" ht="35.25" customHeight="1">
      <c r="A39" s="131" t="s">
        <v>694</v>
      </c>
      <c r="B39" s="138" t="s">
        <v>1037</v>
      </c>
      <c r="C39" s="149" t="s">
        <v>118</v>
      </c>
      <c r="D39" s="133" t="s">
        <v>223</v>
      </c>
      <c r="E39" s="134" t="s">
        <v>223</v>
      </c>
      <c r="F39" s="135" t="s">
        <v>1028</v>
      </c>
      <c r="G39" s="135" t="s">
        <v>1028</v>
      </c>
      <c r="H39" s="137" t="s">
        <v>1028</v>
      </c>
    </row>
    <row r="40" spans="1:8" ht="35.25" customHeight="1">
      <c r="A40" s="131" t="s">
        <v>695</v>
      </c>
      <c r="B40" s="151" t="s">
        <v>120</v>
      </c>
      <c r="C40" s="149" t="s">
        <v>118</v>
      </c>
      <c r="D40" s="133" t="s">
        <v>223</v>
      </c>
      <c r="E40" s="134" t="s">
        <v>223</v>
      </c>
      <c r="F40" s="135" t="s">
        <v>1028</v>
      </c>
      <c r="G40" s="135" t="s">
        <v>1028</v>
      </c>
      <c r="H40" s="137" t="s">
        <v>1028</v>
      </c>
    </row>
    <row r="41" spans="1:8" ht="35.25" customHeight="1">
      <c r="A41" s="131" t="s">
        <v>696</v>
      </c>
      <c r="B41" s="151" t="s">
        <v>121</v>
      </c>
      <c r="C41" s="149" t="s">
        <v>118</v>
      </c>
      <c r="D41" s="133" t="s">
        <v>223</v>
      </c>
      <c r="E41" s="134" t="s">
        <v>223</v>
      </c>
      <c r="F41" s="135" t="s">
        <v>1028</v>
      </c>
      <c r="G41" s="135" t="s">
        <v>1028</v>
      </c>
      <c r="H41" s="137" t="s">
        <v>1028</v>
      </c>
    </row>
    <row r="42" spans="1:8" ht="35.25" customHeight="1">
      <c r="A42" s="131" t="s">
        <v>697</v>
      </c>
      <c r="B42" s="151" t="s">
        <v>122</v>
      </c>
      <c r="C42" s="149" t="s">
        <v>118</v>
      </c>
      <c r="D42" s="133" t="s">
        <v>223</v>
      </c>
      <c r="E42" s="134" t="s">
        <v>223</v>
      </c>
      <c r="F42" s="135" t="s">
        <v>1028</v>
      </c>
      <c r="G42" s="135" t="s">
        <v>1028</v>
      </c>
      <c r="H42" s="137" t="s">
        <v>1028</v>
      </c>
    </row>
    <row r="43" spans="1:8" ht="35.25" customHeight="1">
      <c r="A43" s="131" t="s">
        <v>698</v>
      </c>
      <c r="B43" s="138" t="s">
        <v>123</v>
      </c>
      <c r="C43" s="149" t="s">
        <v>118</v>
      </c>
      <c r="D43" s="133" t="s">
        <v>223</v>
      </c>
      <c r="E43" s="134" t="s">
        <v>223</v>
      </c>
      <c r="F43" s="135" t="s">
        <v>1028</v>
      </c>
      <c r="G43" s="135" t="s">
        <v>1028</v>
      </c>
      <c r="H43" s="137" t="s">
        <v>1028</v>
      </c>
    </row>
    <row r="44" spans="1:8" ht="35.25" customHeight="1">
      <c r="A44" s="131" t="s">
        <v>699</v>
      </c>
      <c r="B44" s="138" t="s">
        <v>124</v>
      </c>
      <c r="C44" s="149" t="s">
        <v>118</v>
      </c>
      <c r="D44" s="152">
        <f>('[2]Передача эл-энергии'!$AU$22+[2]СВОД!$AU$173)/1000</f>
        <v>150.07672561229376</v>
      </c>
      <c r="E44" s="141">
        <f>('[2]Передача эл-энергии'!$AW$22+[2]СВОД!$AW$173)/1000</f>
        <v>143.46617923037095</v>
      </c>
      <c r="F44" s="142">
        <f>E44-D44</f>
        <v>-6.6105463819228021</v>
      </c>
      <c r="G44" s="136">
        <f>E44/D44*100</f>
        <v>95.595222140573341</v>
      </c>
      <c r="H44" s="137" t="s">
        <v>1028</v>
      </c>
    </row>
    <row r="45" spans="1:8" ht="35.25" customHeight="1">
      <c r="A45" s="131" t="s">
        <v>700</v>
      </c>
      <c r="B45" s="138" t="s">
        <v>125</v>
      </c>
      <c r="C45" s="149" t="s">
        <v>118</v>
      </c>
      <c r="D45" s="133" t="s">
        <v>223</v>
      </c>
      <c r="E45" s="134"/>
      <c r="F45" s="135" t="s">
        <v>1028</v>
      </c>
      <c r="G45" s="135" t="s">
        <v>1028</v>
      </c>
      <c r="H45" s="137" t="s">
        <v>1028</v>
      </c>
    </row>
    <row r="46" spans="1:8" ht="35.25" customHeight="1">
      <c r="A46" s="131" t="s">
        <v>701</v>
      </c>
      <c r="B46" s="138" t="s">
        <v>126</v>
      </c>
      <c r="C46" s="149" t="s">
        <v>118</v>
      </c>
      <c r="D46" s="133" t="s">
        <v>223</v>
      </c>
      <c r="E46" s="141"/>
      <c r="F46" s="135" t="s">
        <v>1028</v>
      </c>
      <c r="G46" s="135" t="s">
        <v>1028</v>
      </c>
      <c r="H46" s="137" t="s">
        <v>1028</v>
      </c>
    </row>
    <row r="47" spans="1:8" ht="35.25" customHeight="1">
      <c r="A47" s="131" t="s">
        <v>702</v>
      </c>
      <c r="B47" s="138" t="s">
        <v>127</v>
      </c>
      <c r="C47" s="149" t="s">
        <v>118</v>
      </c>
      <c r="D47" s="133" t="s">
        <v>223</v>
      </c>
      <c r="E47" s="134" t="s">
        <v>223</v>
      </c>
      <c r="F47" s="135" t="s">
        <v>1028</v>
      </c>
      <c r="G47" s="135" t="s">
        <v>1028</v>
      </c>
      <c r="H47" s="137" t="s">
        <v>1028</v>
      </c>
    </row>
    <row r="48" spans="1:8" ht="35.25" customHeight="1">
      <c r="A48" s="131" t="s">
        <v>703</v>
      </c>
      <c r="B48" s="138" t="s">
        <v>128</v>
      </c>
      <c r="C48" s="149" t="s">
        <v>118</v>
      </c>
      <c r="D48" s="133" t="s">
        <v>223</v>
      </c>
      <c r="E48" s="134" t="s">
        <v>223</v>
      </c>
      <c r="F48" s="135" t="s">
        <v>1028</v>
      </c>
      <c r="G48" s="135" t="s">
        <v>1028</v>
      </c>
      <c r="H48" s="137" t="s">
        <v>1028</v>
      </c>
    </row>
    <row r="49" spans="1:8" ht="35.25" customHeight="1">
      <c r="A49" s="131" t="s">
        <v>704</v>
      </c>
      <c r="B49" s="138" t="s">
        <v>129</v>
      </c>
      <c r="C49" s="149" t="s">
        <v>118</v>
      </c>
      <c r="D49" s="133" t="s">
        <v>223</v>
      </c>
      <c r="E49" s="134" t="s">
        <v>223</v>
      </c>
      <c r="F49" s="135" t="s">
        <v>1028</v>
      </c>
      <c r="G49" s="135" t="s">
        <v>1028</v>
      </c>
      <c r="H49" s="137" t="s">
        <v>1028</v>
      </c>
    </row>
    <row r="50" spans="1:8" ht="35.25" customHeight="1">
      <c r="A50" s="131" t="s">
        <v>705</v>
      </c>
      <c r="B50" s="151" t="s">
        <v>1038</v>
      </c>
      <c r="C50" s="149" t="s">
        <v>118</v>
      </c>
      <c r="D50" s="133" t="s">
        <v>223</v>
      </c>
      <c r="E50" s="134" t="s">
        <v>223</v>
      </c>
      <c r="F50" s="135" t="s">
        <v>1028</v>
      </c>
      <c r="G50" s="135" t="s">
        <v>1028</v>
      </c>
      <c r="H50" s="137" t="s">
        <v>1028</v>
      </c>
    </row>
    <row r="51" spans="1:8" ht="35.25" customHeight="1">
      <c r="A51" s="131" t="s">
        <v>706</v>
      </c>
      <c r="B51" s="151" t="s">
        <v>131</v>
      </c>
      <c r="C51" s="149" t="s">
        <v>118</v>
      </c>
      <c r="D51" s="133" t="s">
        <v>223</v>
      </c>
      <c r="E51" s="134" t="s">
        <v>223</v>
      </c>
      <c r="F51" s="135" t="s">
        <v>1028</v>
      </c>
      <c r="G51" s="135" t="s">
        <v>1028</v>
      </c>
      <c r="H51" s="137" t="s">
        <v>1028</v>
      </c>
    </row>
    <row r="52" spans="1:8" ht="35.25" customHeight="1">
      <c r="A52" s="131" t="s">
        <v>707</v>
      </c>
      <c r="B52" s="138" t="s">
        <v>132</v>
      </c>
      <c r="C52" s="149" t="s">
        <v>118</v>
      </c>
      <c r="D52" s="133" t="s">
        <v>223</v>
      </c>
      <c r="E52" s="141">
        <f>'[2]СВОД по элементам'!$AW$169/1000-E44</f>
        <v>37.429831272000001</v>
      </c>
      <c r="F52" s="135" t="s">
        <v>1028</v>
      </c>
      <c r="G52" s="135" t="s">
        <v>1028</v>
      </c>
      <c r="H52" s="137" t="s">
        <v>1028</v>
      </c>
    </row>
    <row r="53" spans="1:8" ht="35.25" customHeight="1">
      <c r="A53" s="131" t="s">
        <v>135</v>
      </c>
      <c r="B53" s="153" t="s">
        <v>136</v>
      </c>
      <c r="C53" s="149" t="s">
        <v>118</v>
      </c>
      <c r="D53" s="152">
        <f>D56+D60+D61</f>
        <v>29.998923812947421</v>
      </c>
      <c r="E53" s="154">
        <f>E56+E60+E61</f>
        <v>25.544400085439293</v>
      </c>
      <c r="F53" s="142">
        <f>E53-D53</f>
        <v>-4.4545237275081284</v>
      </c>
      <c r="G53" s="136">
        <f>E53/D53*100</f>
        <v>85.15105490022421</v>
      </c>
      <c r="H53" s="137" t="s">
        <v>1028</v>
      </c>
    </row>
    <row r="54" spans="1:8" ht="35.25" customHeight="1">
      <c r="A54" s="131" t="s">
        <v>695</v>
      </c>
      <c r="B54" s="151" t="s">
        <v>137</v>
      </c>
      <c r="C54" s="149" t="s">
        <v>118</v>
      </c>
      <c r="D54" s="133" t="s">
        <v>223</v>
      </c>
      <c r="E54" s="134" t="s">
        <v>223</v>
      </c>
      <c r="F54" s="135" t="s">
        <v>1028</v>
      </c>
      <c r="G54" s="135" t="s">
        <v>1028</v>
      </c>
      <c r="H54" s="137" t="s">
        <v>1028</v>
      </c>
    </row>
    <row r="55" spans="1:8" ht="35.25" customHeight="1">
      <c r="A55" s="131" t="s">
        <v>696</v>
      </c>
      <c r="B55" s="151" t="s">
        <v>138</v>
      </c>
      <c r="C55" s="149" t="s">
        <v>118</v>
      </c>
      <c r="D55" s="152">
        <f t="shared" ref="D55:E55" si="0">D56</f>
        <v>18.528637636947423</v>
      </c>
      <c r="E55" s="154">
        <f t="shared" si="0"/>
        <v>17.882992049439292</v>
      </c>
      <c r="F55" s="142">
        <f>E55-D55</f>
        <v>-0.64564558750813106</v>
      </c>
      <c r="G55" s="136">
        <f>E55/D55*100</f>
        <v>96.515417915990383</v>
      </c>
      <c r="H55" s="137" t="s">
        <v>1028</v>
      </c>
    </row>
    <row r="56" spans="1:8" ht="35.25" customHeight="1">
      <c r="A56" s="131" t="s">
        <v>139</v>
      </c>
      <c r="B56" s="155" t="s">
        <v>140</v>
      </c>
      <c r="C56" s="149" t="s">
        <v>118</v>
      </c>
      <c r="D56" s="152">
        <f>D57+('[2]Передача эл-энергии'!$AU$48+[2]СВОД!$AU$48)/1000</f>
        <v>18.528637636947423</v>
      </c>
      <c r="E56" s="154">
        <f>E57+('[2]Передача эл-энергии'!$AW$48+[2]СВОД!$AW$48)/1000</f>
        <v>17.882992049439292</v>
      </c>
      <c r="F56" s="142">
        <f t="shared" ref="F56:F57" si="1">E56-D56</f>
        <v>-0.64564558750813106</v>
      </c>
      <c r="G56" s="136">
        <f t="shared" ref="G56:G57" si="2">E56/D56*100</f>
        <v>96.515417915990383</v>
      </c>
      <c r="H56" s="137" t="s">
        <v>1028</v>
      </c>
    </row>
    <row r="57" spans="1:8" ht="35.25" customHeight="1">
      <c r="A57" s="131" t="s">
        <v>141</v>
      </c>
      <c r="B57" s="156" t="s">
        <v>142</v>
      </c>
      <c r="C57" s="149" t="s">
        <v>118</v>
      </c>
      <c r="D57" s="152">
        <f>'[2]СВОД по элементам'!$AU$49/1000</f>
        <v>16.512776078547422</v>
      </c>
      <c r="E57" s="154">
        <f>'[2]СВОД по элементам'!$AW$49/1000</f>
        <v>16.176485819439293</v>
      </c>
      <c r="F57" s="142">
        <f t="shared" si="1"/>
        <v>-0.33629025910812871</v>
      </c>
      <c r="G57" s="136">
        <f t="shared" si="2"/>
        <v>97.963454130859191</v>
      </c>
      <c r="H57" s="137" t="s">
        <v>1028</v>
      </c>
    </row>
    <row r="58" spans="1:8" ht="35.25" customHeight="1">
      <c r="A58" s="131" t="s">
        <v>143</v>
      </c>
      <c r="B58" s="156" t="s">
        <v>144</v>
      </c>
      <c r="C58" s="149" t="s">
        <v>118</v>
      </c>
      <c r="D58" s="133" t="s">
        <v>223</v>
      </c>
      <c r="E58" s="134" t="s">
        <v>223</v>
      </c>
      <c r="F58" s="135" t="s">
        <v>1028</v>
      </c>
      <c r="G58" s="135" t="s">
        <v>1028</v>
      </c>
      <c r="H58" s="137" t="s">
        <v>1028</v>
      </c>
    </row>
    <row r="59" spans="1:8" ht="35.25" customHeight="1">
      <c r="A59" s="131" t="s">
        <v>145</v>
      </c>
      <c r="B59" s="155" t="s">
        <v>146</v>
      </c>
      <c r="C59" s="149" t="s">
        <v>118</v>
      </c>
      <c r="D59" s="133" t="s">
        <v>223</v>
      </c>
      <c r="E59" s="134" t="s">
        <v>223</v>
      </c>
      <c r="F59" s="135" t="s">
        <v>1028</v>
      </c>
      <c r="G59" s="135" t="s">
        <v>1028</v>
      </c>
      <c r="H59" s="137" t="s">
        <v>1028</v>
      </c>
    </row>
    <row r="60" spans="1:8" ht="35.25" customHeight="1">
      <c r="A60" s="131" t="s">
        <v>697</v>
      </c>
      <c r="B60" s="151" t="s">
        <v>147</v>
      </c>
      <c r="C60" s="149" t="s">
        <v>118</v>
      </c>
      <c r="D60" s="152">
        <f>('[2]Передача эл-энергии'!$AU$25+'[2]Передача эл-энергии'!$AU$27+'[2]Передача эл-энергии'!$AU$43+'[2]Передача эл-энергии'!$AU$44)/1000</f>
        <v>7.453238176000001</v>
      </c>
      <c r="E60" s="154">
        <f>('[2]Передача эл-энергии'!$AW$25+'[2]Передача эл-энергии'!$AW$27+'[2]Передача эл-энергии'!$AW$43+'[2]Передача эл-энергии'!$AW$44)/1000</f>
        <v>5.1204756750000007</v>
      </c>
      <c r="F60" s="142">
        <f t="shared" ref="F60:F63" si="3">E60-D60</f>
        <v>-2.3327625010000004</v>
      </c>
      <c r="G60" s="136">
        <f t="shared" ref="G60:G63" si="4">E60/D60*100</f>
        <v>68.701355760886926</v>
      </c>
      <c r="H60" s="137" t="s">
        <v>1028</v>
      </c>
    </row>
    <row r="61" spans="1:8" ht="35.25" customHeight="1">
      <c r="A61" s="131" t="s">
        <v>708</v>
      </c>
      <c r="B61" s="151" t="s">
        <v>148</v>
      </c>
      <c r="C61" s="149" t="s">
        <v>118</v>
      </c>
      <c r="D61" s="152">
        <f>'[2]Передача эл-энергии'!$AU$30/1000</f>
        <v>4.017048</v>
      </c>
      <c r="E61" s="154">
        <f>'[2]Передача эл-энергии'!$AW$30/1000</f>
        <v>2.5409323610000003</v>
      </c>
      <c r="F61" s="142">
        <f t="shared" si="3"/>
        <v>-1.4761156389999996</v>
      </c>
      <c r="G61" s="136">
        <f t="shared" si="4"/>
        <v>63.253721663271143</v>
      </c>
      <c r="H61" s="137" t="s">
        <v>1028</v>
      </c>
    </row>
    <row r="62" spans="1:8" ht="35.25" customHeight="1">
      <c r="A62" s="131" t="s">
        <v>149</v>
      </c>
      <c r="B62" s="153" t="s">
        <v>150</v>
      </c>
      <c r="C62" s="149" t="s">
        <v>118</v>
      </c>
      <c r="D62" s="152">
        <f>D67+D63</f>
        <v>9.7556019426775009</v>
      </c>
      <c r="E62" s="154">
        <f>E67+E63</f>
        <v>9.2252418866300001</v>
      </c>
      <c r="F62" s="142">
        <f t="shared" si="3"/>
        <v>-0.53036005604750081</v>
      </c>
      <c r="G62" s="136">
        <f t="shared" si="4"/>
        <v>94.563533248242194</v>
      </c>
      <c r="H62" s="137" t="s">
        <v>1028</v>
      </c>
    </row>
    <row r="63" spans="1:8" ht="35.25" customHeight="1">
      <c r="A63" s="131" t="s">
        <v>709</v>
      </c>
      <c r="B63" s="151" t="s">
        <v>151</v>
      </c>
      <c r="C63" s="149" t="s">
        <v>118</v>
      </c>
      <c r="D63" s="152">
        <f>'[2]СВОД по элементам'!$AU$50/1000</f>
        <v>8.9347109426775013</v>
      </c>
      <c r="E63" s="154">
        <f>'[2]СВОД по элементам'!$AW$50/1000</f>
        <v>8.7578724666300012</v>
      </c>
      <c r="F63" s="142">
        <f t="shared" si="3"/>
        <v>-0.17683847604750014</v>
      </c>
      <c r="G63" s="136">
        <f t="shared" si="4"/>
        <v>98.020770037418743</v>
      </c>
      <c r="H63" s="137" t="s">
        <v>1028</v>
      </c>
    </row>
    <row r="64" spans="1:8" ht="35.25" customHeight="1">
      <c r="A64" s="131" t="s">
        <v>710</v>
      </c>
      <c r="B64" s="151" t="s">
        <v>152</v>
      </c>
      <c r="C64" s="149" t="s">
        <v>118</v>
      </c>
      <c r="D64" s="133" t="s">
        <v>223</v>
      </c>
      <c r="E64" s="134" t="s">
        <v>223</v>
      </c>
      <c r="F64" s="135" t="s">
        <v>1028</v>
      </c>
      <c r="G64" s="135" t="s">
        <v>1028</v>
      </c>
      <c r="H64" s="137" t="s">
        <v>1028</v>
      </c>
    </row>
    <row r="65" spans="1:8" ht="35.25" customHeight="1">
      <c r="A65" s="131" t="s">
        <v>711</v>
      </c>
      <c r="B65" s="151" t="s">
        <v>153</v>
      </c>
      <c r="C65" s="149" t="s">
        <v>118</v>
      </c>
      <c r="D65" s="133" t="s">
        <v>223</v>
      </c>
      <c r="E65" s="134" t="s">
        <v>223</v>
      </c>
      <c r="F65" s="135" t="s">
        <v>1028</v>
      </c>
      <c r="G65" s="135" t="s">
        <v>1028</v>
      </c>
      <c r="H65" s="137" t="s">
        <v>1028</v>
      </c>
    </row>
    <row r="66" spans="1:8" ht="35.25" customHeight="1">
      <c r="A66" s="131" t="s">
        <v>712</v>
      </c>
      <c r="B66" s="151" t="s">
        <v>1039</v>
      </c>
      <c r="C66" s="149" t="s">
        <v>118</v>
      </c>
      <c r="D66" s="133" t="s">
        <v>223</v>
      </c>
      <c r="E66" s="134" t="s">
        <v>223</v>
      </c>
      <c r="F66" s="135" t="s">
        <v>1028</v>
      </c>
      <c r="G66" s="135" t="s">
        <v>1028</v>
      </c>
      <c r="H66" s="137" t="s">
        <v>1028</v>
      </c>
    </row>
    <row r="67" spans="1:8" ht="35.25" customHeight="1">
      <c r="A67" s="131" t="s">
        <v>714</v>
      </c>
      <c r="B67" s="151" t="s">
        <v>154</v>
      </c>
      <c r="C67" s="149" t="s">
        <v>118</v>
      </c>
      <c r="D67" s="152">
        <f>('[2]СВОД по элементам'!$AU$51-'[2]Прочая деятельность'!$AU$51)/1000</f>
        <v>0.82089100000000048</v>
      </c>
      <c r="E67" s="154">
        <f>('[2]СВОД по элементам'!$AW$51-'[2]Прочая деятельность'!$AW$51)/1000</f>
        <v>0.46736941999999909</v>
      </c>
      <c r="F67" s="142">
        <f t="shared" ref="F67:F73" si="5">E67-D67</f>
        <v>-0.35352158000000139</v>
      </c>
      <c r="G67" s="136">
        <f t="shared" ref="G67:G73" si="6">E67/D67*100</f>
        <v>56.93440663864007</v>
      </c>
      <c r="H67" s="137" t="s">
        <v>1028</v>
      </c>
    </row>
    <row r="68" spans="1:8" ht="35.25" customHeight="1">
      <c r="A68" s="131" t="s">
        <v>155</v>
      </c>
      <c r="B68" s="153" t="s">
        <v>156</v>
      </c>
      <c r="C68" s="149" t="s">
        <v>118</v>
      </c>
      <c r="D68" s="152">
        <f>('[2]СВОД по элементам'!$AU$74+'[2]СВОД по элементам'!$AU$78+'[2]СВОД по элементам'!$AU$79-'[2]Прочая деятельность'!$AU$74-'[2]Прочая деятельность'!$AU$78-'[2]Прочая деятельность'!$AU$79)/1000</f>
        <v>69.251186198399992</v>
      </c>
      <c r="E68" s="154">
        <f>('[2]СВОД по элементам'!$AW$74+'[2]СВОД по элементам'!$AW$78+'[2]СВОД по элементам'!$AW$79-'[2]Прочая деятельность'!$AW$74-'[2]Прочая деятельность'!$AW$78-'[2]Прочая деятельность'!$AW$79)/1000</f>
        <v>71.45544753999998</v>
      </c>
      <c r="F68" s="142">
        <f t="shared" si="5"/>
        <v>2.2042613415999881</v>
      </c>
      <c r="G68" s="136">
        <f t="shared" si="6"/>
        <v>103.18299434652994</v>
      </c>
      <c r="H68" s="137" t="s">
        <v>1028</v>
      </c>
    </row>
    <row r="69" spans="1:8" ht="35.25" customHeight="1">
      <c r="A69" s="131" t="s">
        <v>157</v>
      </c>
      <c r="B69" s="153" t="s">
        <v>158</v>
      </c>
      <c r="C69" s="149" t="s">
        <v>118</v>
      </c>
      <c r="D69" s="152">
        <f>('[2]СВОД по элементам'!$AU$88-'[2]Прочая деятельность'!$AU$88)/1000</f>
        <v>9.9644907057142849</v>
      </c>
      <c r="E69" s="154">
        <f>('[2]СВОД по элементам'!$AW$88-'[2]Прочая деятельность'!$AW$88)/1000</f>
        <v>10.38107522</v>
      </c>
      <c r="F69" s="142">
        <f t="shared" si="5"/>
        <v>0.41658451428571475</v>
      </c>
      <c r="G69" s="136">
        <f t="shared" si="6"/>
        <v>104.18069047971331</v>
      </c>
      <c r="H69" s="137" t="s">
        <v>1028</v>
      </c>
    </row>
    <row r="70" spans="1:8" ht="35.25" customHeight="1">
      <c r="A70" s="131" t="s">
        <v>159</v>
      </c>
      <c r="B70" s="153" t="s">
        <v>160</v>
      </c>
      <c r="C70" s="149" t="s">
        <v>118</v>
      </c>
      <c r="D70" s="152">
        <f>D71+D72</f>
        <v>4.5276646561139726</v>
      </c>
      <c r="E70" s="154">
        <f>E71+E72</f>
        <v>4.6059157360794476</v>
      </c>
      <c r="F70" s="142">
        <f t="shared" si="5"/>
        <v>7.8251079965474979E-2</v>
      </c>
      <c r="G70" s="136">
        <f t="shared" si="6"/>
        <v>101.72828789031026</v>
      </c>
      <c r="H70" s="137" t="s">
        <v>1028</v>
      </c>
    </row>
    <row r="71" spans="1:8" ht="35.25" customHeight="1">
      <c r="A71" s="131" t="s">
        <v>715</v>
      </c>
      <c r="B71" s="151" t="s">
        <v>161</v>
      </c>
      <c r="C71" s="149" t="s">
        <v>118</v>
      </c>
      <c r="D71" s="152">
        <f>'[2]СВОД по элементам'!$AU$97/1000</f>
        <v>3.8912214980178579</v>
      </c>
      <c r="E71" s="154">
        <f>'[2]СВОД по элементам'!$AW$97/1000</f>
        <v>3.9777809999999998</v>
      </c>
      <c r="F71" s="142">
        <f t="shared" si="5"/>
        <v>8.6559501982141906E-2</v>
      </c>
      <c r="G71" s="136">
        <f t="shared" si="6"/>
        <v>102.22448149061249</v>
      </c>
      <c r="H71" s="137" t="s">
        <v>1028</v>
      </c>
    </row>
    <row r="72" spans="1:8" ht="35.25" customHeight="1">
      <c r="A72" s="131" t="s">
        <v>716</v>
      </c>
      <c r="B72" s="151" t="s">
        <v>162</v>
      </c>
      <c r="C72" s="149" t="s">
        <v>118</v>
      </c>
      <c r="D72" s="140">
        <f>('[2]СВОД по элементам'!$AU$98+'[2]СВОД по элементам'!$AU$101+'[2]СВОД по элементам'!$AU$102+'[2]СВОД по элементам'!$AU$103)/1000</f>
        <v>0.63644315809611463</v>
      </c>
      <c r="E72" s="143">
        <f>('[2]СВОД по элементам'!$AW$98+'[2]СВОД по элементам'!$AW$101+'[2]СВОД по элементам'!$AW$102+'[2]СВОД по элементам'!$AW$103)/1000</f>
        <v>0.62813473607944803</v>
      </c>
      <c r="F72" s="142">
        <f t="shared" si="5"/>
        <v>-8.3084220166665945E-3</v>
      </c>
      <c r="G72" s="136">
        <f t="shared" si="6"/>
        <v>98.694553958043826</v>
      </c>
      <c r="H72" s="137" t="s">
        <v>1028</v>
      </c>
    </row>
    <row r="73" spans="1:8" ht="35.25" customHeight="1">
      <c r="A73" s="131" t="s">
        <v>163</v>
      </c>
      <c r="B73" s="153" t="s">
        <v>164</v>
      </c>
      <c r="C73" s="149" t="s">
        <v>118</v>
      </c>
      <c r="D73" s="152">
        <f t="shared" ref="D73:E73" si="7">SUM(D75:D76)</f>
        <v>26.578858296440583</v>
      </c>
      <c r="E73" s="154">
        <f t="shared" si="7"/>
        <v>22.254098762222235</v>
      </c>
      <c r="F73" s="142">
        <f t="shared" si="5"/>
        <v>-4.324759534218348</v>
      </c>
      <c r="G73" s="136">
        <f t="shared" si="6"/>
        <v>83.728572965839106</v>
      </c>
      <c r="H73" s="137" t="s">
        <v>1028</v>
      </c>
    </row>
    <row r="74" spans="1:8" ht="35.25" customHeight="1">
      <c r="A74" s="131" t="s">
        <v>717</v>
      </c>
      <c r="B74" s="151" t="s">
        <v>165</v>
      </c>
      <c r="C74" s="149" t="s">
        <v>118</v>
      </c>
      <c r="D74" s="133"/>
      <c r="E74" s="134"/>
      <c r="F74" s="135" t="s">
        <v>1028</v>
      </c>
      <c r="G74" s="135" t="s">
        <v>1028</v>
      </c>
      <c r="H74" s="137" t="s">
        <v>1028</v>
      </c>
    </row>
    <row r="75" spans="1:8" ht="35.25" customHeight="1">
      <c r="A75" s="131" t="s">
        <v>718</v>
      </c>
      <c r="B75" s="151" t="s">
        <v>166</v>
      </c>
      <c r="C75" s="149" t="s">
        <v>118</v>
      </c>
      <c r="D75" s="152">
        <f>('[2]СВОД по элементам'!$AU$89+'[2]СВОД по элементам'!$AU$99-'[2]Прочая деятельность'!$AU$99)/1000</f>
        <v>19.662256090000003</v>
      </c>
      <c r="E75" s="154">
        <f>('[2]СВОД по элементам'!$AW$89+'[2]СВОД по элементам'!$AW$99-'[2]Прочая деятельность'!$AW$99)/1000</f>
        <v>15.1476358</v>
      </c>
      <c r="F75" s="142">
        <f t="shared" ref="F75:F76" si="8">E75-D75</f>
        <v>-4.5146202900000034</v>
      </c>
      <c r="G75" s="136">
        <f t="shared" ref="G75:G76" si="9">E75/D75*100</f>
        <v>77.039154259128551</v>
      </c>
      <c r="H75" s="137" t="s">
        <v>1028</v>
      </c>
    </row>
    <row r="76" spans="1:8" ht="35.25" customHeight="1" thickBot="1">
      <c r="A76" s="157" t="s">
        <v>719</v>
      </c>
      <c r="B76" s="251" t="s">
        <v>167</v>
      </c>
      <c r="C76" s="158" t="s">
        <v>118</v>
      </c>
      <c r="D76" s="159">
        <f>D44-D53-D62-D68-D69-D70-D75</f>
        <v>6.9166022064405794</v>
      </c>
      <c r="E76" s="160">
        <f>E44-E53-E62-E68-E69-E70-E75</f>
        <v>7.1064629622222348</v>
      </c>
      <c r="F76" s="142">
        <f t="shared" si="8"/>
        <v>0.1898607557816554</v>
      </c>
      <c r="G76" s="136">
        <f t="shared" si="9"/>
        <v>102.74500036455561</v>
      </c>
      <c r="H76" s="148" t="s">
        <v>1028</v>
      </c>
    </row>
    <row r="77" spans="1:8" ht="35.25" customHeight="1">
      <c r="A77" s="123" t="s">
        <v>168</v>
      </c>
      <c r="B77" s="161" t="s">
        <v>169</v>
      </c>
      <c r="C77" s="125" t="s">
        <v>118</v>
      </c>
      <c r="D77" s="162" t="s">
        <v>223</v>
      </c>
      <c r="E77" s="163" t="s">
        <v>223</v>
      </c>
      <c r="F77" s="164" t="s">
        <v>1028</v>
      </c>
      <c r="G77" s="164" t="s">
        <v>1028</v>
      </c>
      <c r="H77" s="130" t="s">
        <v>1028</v>
      </c>
    </row>
    <row r="78" spans="1:8" ht="35.25" customHeight="1">
      <c r="A78" s="131" t="s">
        <v>720</v>
      </c>
      <c r="B78" s="151" t="s">
        <v>170</v>
      </c>
      <c r="C78" s="132" t="s">
        <v>118</v>
      </c>
      <c r="D78" s="140">
        <f>D61</f>
        <v>4.017048</v>
      </c>
      <c r="E78" s="143">
        <f>E61</f>
        <v>2.5409323610000003</v>
      </c>
      <c r="F78" s="142">
        <f t="shared" ref="F78" si="10">E78-D78</f>
        <v>-1.4761156389999996</v>
      </c>
      <c r="G78" s="136">
        <f t="shared" ref="G78" si="11">E78/D78*100</f>
        <v>63.253721663271143</v>
      </c>
      <c r="H78" s="137" t="s">
        <v>1028</v>
      </c>
    </row>
    <row r="79" spans="1:8" ht="35.25" customHeight="1">
      <c r="A79" s="131" t="s">
        <v>721</v>
      </c>
      <c r="B79" s="151" t="s">
        <v>171</v>
      </c>
      <c r="C79" s="132" t="s">
        <v>118</v>
      </c>
      <c r="D79" s="133" t="s">
        <v>223</v>
      </c>
      <c r="E79" s="134" t="s">
        <v>223</v>
      </c>
      <c r="F79" s="135" t="s">
        <v>1028</v>
      </c>
      <c r="G79" s="135" t="s">
        <v>1028</v>
      </c>
      <c r="H79" s="137" t="s">
        <v>1028</v>
      </c>
    </row>
    <row r="80" spans="1:8" ht="35.25" customHeight="1" thickBot="1">
      <c r="A80" s="165" t="s">
        <v>722</v>
      </c>
      <c r="B80" s="235" t="s">
        <v>172</v>
      </c>
      <c r="C80" s="166" t="s">
        <v>118</v>
      </c>
      <c r="D80" s="144" t="s">
        <v>223</v>
      </c>
      <c r="E80" s="167" t="s">
        <v>223</v>
      </c>
      <c r="F80" s="146" t="s">
        <v>1028</v>
      </c>
      <c r="G80" s="146" t="s">
        <v>1028</v>
      </c>
      <c r="H80" s="148" t="s">
        <v>1028</v>
      </c>
    </row>
    <row r="81" spans="1:8" ht="35.25" customHeight="1">
      <c r="A81" s="168" t="s">
        <v>173</v>
      </c>
      <c r="B81" s="248" t="s">
        <v>975</v>
      </c>
      <c r="C81" s="170" t="s">
        <v>118</v>
      </c>
      <c r="D81" s="171">
        <f>SUM(D83:D95)</f>
        <v>-22.786545633521968</v>
      </c>
      <c r="E81" s="171">
        <f>SUM(E83:E95)</f>
        <v>-7.833246538796935</v>
      </c>
      <c r="F81" s="142">
        <f t="shared" ref="F81" si="12">E81-D81</f>
        <v>14.953299094725033</v>
      </c>
      <c r="G81" s="136">
        <f t="shared" ref="G81" si="13">E81/D81*100</f>
        <v>34.376630248304124</v>
      </c>
      <c r="H81" s="172" t="s">
        <v>1028</v>
      </c>
    </row>
    <row r="82" spans="1:8" ht="35.25" customHeight="1">
      <c r="A82" s="131" t="s">
        <v>723</v>
      </c>
      <c r="B82" s="138" t="s">
        <v>1037</v>
      </c>
      <c r="C82" s="132" t="s">
        <v>118</v>
      </c>
      <c r="D82" s="134" t="s">
        <v>223</v>
      </c>
      <c r="E82" s="134" t="s">
        <v>223</v>
      </c>
      <c r="F82" s="135" t="s">
        <v>1028</v>
      </c>
      <c r="G82" s="135" t="s">
        <v>1028</v>
      </c>
      <c r="H82" s="137" t="s">
        <v>1028</v>
      </c>
    </row>
    <row r="83" spans="1:8" ht="35.25" customHeight="1">
      <c r="A83" s="131" t="s">
        <v>724</v>
      </c>
      <c r="B83" s="151" t="s">
        <v>120</v>
      </c>
      <c r="C83" s="132" t="s">
        <v>118</v>
      </c>
      <c r="D83" s="134" t="s">
        <v>223</v>
      </c>
      <c r="E83" s="134" t="s">
        <v>223</v>
      </c>
      <c r="F83" s="135" t="s">
        <v>1028</v>
      </c>
      <c r="G83" s="135" t="s">
        <v>1028</v>
      </c>
      <c r="H83" s="137" t="s">
        <v>1028</v>
      </c>
    </row>
    <row r="84" spans="1:8" ht="35.25" customHeight="1">
      <c r="A84" s="131" t="s">
        <v>725</v>
      </c>
      <c r="B84" s="151" t="s">
        <v>121</v>
      </c>
      <c r="C84" s="132" t="s">
        <v>118</v>
      </c>
      <c r="D84" s="134" t="s">
        <v>223</v>
      </c>
      <c r="E84" s="134" t="s">
        <v>223</v>
      </c>
      <c r="F84" s="135" t="s">
        <v>1028</v>
      </c>
      <c r="G84" s="135" t="s">
        <v>1028</v>
      </c>
      <c r="H84" s="137" t="s">
        <v>1028</v>
      </c>
    </row>
    <row r="85" spans="1:8" ht="35.25" customHeight="1">
      <c r="A85" s="131" t="s">
        <v>726</v>
      </c>
      <c r="B85" s="151" t="s">
        <v>122</v>
      </c>
      <c r="C85" s="132" t="s">
        <v>118</v>
      </c>
      <c r="D85" s="134" t="s">
        <v>223</v>
      </c>
      <c r="E85" s="134" t="s">
        <v>223</v>
      </c>
      <c r="F85" s="135" t="s">
        <v>1028</v>
      </c>
      <c r="G85" s="135" t="s">
        <v>1028</v>
      </c>
      <c r="H85" s="137" t="s">
        <v>1028</v>
      </c>
    </row>
    <row r="86" spans="1:8" ht="35.25" customHeight="1">
      <c r="A86" s="131" t="s">
        <v>727</v>
      </c>
      <c r="B86" s="138" t="s">
        <v>123</v>
      </c>
      <c r="C86" s="132" t="s">
        <v>118</v>
      </c>
      <c r="D86" s="134" t="s">
        <v>223</v>
      </c>
      <c r="E86" s="134" t="s">
        <v>223</v>
      </c>
      <c r="F86" s="135" t="s">
        <v>1028</v>
      </c>
      <c r="G86" s="135" t="s">
        <v>1028</v>
      </c>
      <c r="H86" s="137" t="s">
        <v>1028</v>
      </c>
    </row>
    <row r="87" spans="1:8" ht="35.25" customHeight="1">
      <c r="A87" s="131" t="s">
        <v>728</v>
      </c>
      <c r="B87" s="138" t="s">
        <v>124</v>
      </c>
      <c r="C87" s="132" t="s">
        <v>118</v>
      </c>
      <c r="D87" s="154">
        <f>D29-D44</f>
        <v>-22.786545633521968</v>
      </c>
      <c r="E87" s="154">
        <f>E29-E44</f>
        <v>-16.275852491396932</v>
      </c>
      <c r="F87" s="142">
        <f t="shared" ref="F87" si="14">E87-D87</f>
        <v>6.5106931421250351</v>
      </c>
      <c r="G87" s="136">
        <f t="shared" ref="G87" si="15">E87/D87*100</f>
        <v>71.427467564250023</v>
      </c>
      <c r="H87" s="137" t="s">
        <v>1028</v>
      </c>
    </row>
    <row r="88" spans="1:8" ht="35.25" customHeight="1">
      <c r="A88" s="131" t="s">
        <v>729</v>
      </c>
      <c r="B88" s="138" t="s">
        <v>125</v>
      </c>
      <c r="C88" s="132" t="s">
        <v>118</v>
      </c>
      <c r="D88" s="134" t="s">
        <v>223</v>
      </c>
      <c r="E88" s="134" t="s">
        <v>223</v>
      </c>
      <c r="F88" s="135" t="s">
        <v>1028</v>
      </c>
      <c r="G88" s="135" t="s">
        <v>1028</v>
      </c>
      <c r="H88" s="137" t="s">
        <v>1028</v>
      </c>
    </row>
    <row r="89" spans="1:8" ht="35.25" customHeight="1">
      <c r="A89" s="131" t="s">
        <v>730</v>
      </c>
      <c r="B89" s="138" t="s">
        <v>126</v>
      </c>
      <c r="C89" s="132" t="s">
        <v>118</v>
      </c>
      <c r="D89" s="134"/>
      <c r="E89" s="173">
        <f>E31-E46</f>
        <v>0</v>
      </c>
      <c r="F89" s="135" t="s">
        <v>1028</v>
      </c>
      <c r="G89" s="135" t="s">
        <v>1028</v>
      </c>
      <c r="H89" s="137" t="s">
        <v>1028</v>
      </c>
    </row>
    <row r="90" spans="1:8" ht="35.25" customHeight="1">
      <c r="A90" s="131" t="s">
        <v>731</v>
      </c>
      <c r="B90" s="138" t="s">
        <v>127</v>
      </c>
      <c r="C90" s="132" t="s">
        <v>118</v>
      </c>
      <c r="D90" s="134" t="s">
        <v>223</v>
      </c>
      <c r="E90" s="134" t="s">
        <v>223</v>
      </c>
      <c r="F90" s="135" t="s">
        <v>1028</v>
      </c>
      <c r="G90" s="135" t="s">
        <v>1028</v>
      </c>
      <c r="H90" s="137" t="s">
        <v>1028</v>
      </c>
    </row>
    <row r="91" spans="1:8" ht="35.25" customHeight="1">
      <c r="A91" s="131" t="s">
        <v>732</v>
      </c>
      <c r="B91" s="138" t="s">
        <v>128</v>
      </c>
      <c r="C91" s="132" t="s">
        <v>118</v>
      </c>
      <c r="D91" s="134" t="s">
        <v>223</v>
      </c>
      <c r="E91" s="134" t="s">
        <v>223</v>
      </c>
      <c r="F91" s="135" t="s">
        <v>1028</v>
      </c>
      <c r="G91" s="135" t="s">
        <v>1028</v>
      </c>
      <c r="H91" s="137" t="s">
        <v>1028</v>
      </c>
    </row>
    <row r="92" spans="1:8" ht="35.25" customHeight="1">
      <c r="A92" s="131" t="s">
        <v>733</v>
      </c>
      <c r="B92" s="138" t="s">
        <v>129</v>
      </c>
      <c r="C92" s="132" t="s">
        <v>118</v>
      </c>
      <c r="D92" s="134" t="s">
        <v>223</v>
      </c>
      <c r="E92" s="134" t="s">
        <v>223</v>
      </c>
      <c r="F92" s="135" t="s">
        <v>1028</v>
      </c>
      <c r="G92" s="135" t="s">
        <v>1028</v>
      </c>
      <c r="H92" s="137" t="s">
        <v>1028</v>
      </c>
    </row>
    <row r="93" spans="1:8" ht="35.25" customHeight="1">
      <c r="A93" s="131" t="s">
        <v>734</v>
      </c>
      <c r="B93" s="151" t="s">
        <v>1038</v>
      </c>
      <c r="C93" s="132" t="s">
        <v>118</v>
      </c>
      <c r="D93" s="134" t="s">
        <v>223</v>
      </c>
      <c r="E93" s="134" t="s">
        <v>223</v>
      </c>
      <c r="F93" s="135" t="s">
        <v>1028</v>
      </c>
      <c r="G93" s="135" t="s">
        <v>1028</v>
      </c>
      <c r="H93" s="137" t="s">
        <v>1028</v>
      </c>
    </row>
    <row r="94" spans="1:8" ht="35.25" customHeight="1">
      <c r="A94" s="131" t="s">
        <v>735</v>
      </c>
      <c r="B94" s="151" t="s">
        <v>131</v>
      </c>
      <c r="C94" s="132" t="s">
        <v>118</v>
      </c>
      <c r="D94" s="134" t="s">
        <v>223</v>
      </c>
      <c r="E94" s="134" t="s">
        <v>223</v>
      </c>
      <c r="F94" s="135" t="s">
        <v>1028</v>
      </c>
      <c r="G94" s="135" t="s">
        <v>1028</v>
      </c>
      <c r="H94" s="137" t="s">
        <v>1028</v>
      </c>
    </row>
    <row r="95" spans="1:8" ht="35.25" customHeight="1">
      <c r="A95" s="131" t="s">
        <v>736</v>
      </c>
      <c r="B95" s="138" t="s">
        <v>132</v>
      </c>
      <c r="C95" s="132" t="s">
        <v>118</v>
      </c>
      <c r="D95" s="134" t="s">
        <v>223</v>
      </c>
      <c r="E95" s="154">
        <f>E37-E52</f>
        <v>8.4426059525999975</v>
      </c>
      <c r="F95" s="135" t="s">
        <v>1028</v>
      </c>
      <c r="G95" s="135" t="s">
        <v>1028</v>
      </c>
      <c r="H95" s="137" t="s">
        <v>1028</v>
      </c>
    </row>
    <row r="96" spans="1:8" ht="35.25" customHeight="1">
      <c r="A96" s="131" t="s">
        <v>174</v>
      </c>
      <c r="B96" s="249" t="s">
        <v>1040</v>
      </c>
      <c r="C96" s="132" t="s">
        <v>118</v>
      </c>
      <c r="D96" s="154">
        <f>D97-D103</f>
        <v>-3.4130443456879354</v>
      </c>
      <c r="E96" s="154">
        <f>E97-E103</f>
        <v>-0.83600080795312071</v>
      </c>
      <c r="F96" s="142">
        <f t="shared" ref="F96" si="16">E96-D96</f>
        <v>2.5770435377348146</v>
      </c>
      <c r="G96" s="136">
        <f t="shared" ref="G96" si="17">E96/D96*100</f>
        <v>24.494284963198034</v>
      </c>
      <c r="H96" s="137" t="s">
        <v>1028</v>
      </c>
    </row>
    <row r="97" spans="1:8" ht="35.25" customHeight="1">
      <c r="A97" s="131" t="s">
        <v>619</v>
      </c>
      <c r="B97" s="138" t="s">
        <v>175</v>
      </c>
      <c r="C97" s="132" t="s">
        <v>118</v>
      </c>
      <c r="D97" s="154"/>
      <c r="E97" s="154">
        <f>E99+E100+E102</f>
        <v>3.03566688</v>
      </c>
      <c r="F97" s="135" t="s">
        <v>1028</v>
      </c>
      <c r="G97" s="135" t="s">
        <v>1028</v>
      </c>
      <c r="H97" s="137" t="s">
        <v>1028</v>
      </c>
    </row>
    <row r="98" spans="1:8" ht="35.25" customHeight="1">
      <c r="A98" s="131" t="s">
        <v>737</v>
      </c>
      <c r="B98" s="151" t="s">
        <v>176</v>
      </c>
      <c r="C98" s="132" t="s">
        <v>118</v>
      </c>
      <c r="D98" s="134" t="s">
        <v>223</v>
      </c>
      <c r="E98" s="134" t="s">
        <v>223</v>
      </c>
      <c r="F98" s="135" t="s">
        <v>1028</v>
      </c>
      <c r="G98" s="135" t="s">
        <v>1028</v>
      </c>
      <c r="H98" s="137" t="s">
        <v>1028</v>
      </c>
    </row>
    <row r="99" spans="1:8" ht="35.25" customHeight="1">
      <c r="A99" s="131" t="s">
        <v>738</v>
      </c>
      <c r="B99" s="151" t="s">
        <v>177</v>
      </c>
      <c r="C99" s="132" t="s">
        <v>118</v>
      </c>
      <c r="D99" s="134" t="s">
        <v>223</v>
      </c>
      <c r="E99" s="143">
        <f>'[2]СВОД по элементам'!$AW$172/1000</f>
        <v>2.3289568300000001</v>
      </c>
      <c r="F99" s="135" t="s">
        <v>1028</v>
      </c>
      <c r="G99" s="135" t="s">
        <v>1028</v>
      </c>
      <c r="H99" s="137" t="s">
        <v>1028</v>
      </c>
    </row>
    <row r="100" spans="1:8" ht="35.25" customHeight="1">
      <c r="A100" s="131" t="s">
        <v>739</v>
      </c>
      <c r="B100" s="151" t="s">
        <v>178</v>
      </c>
      <c r="C100" s="132" t="s">
        <v>118</v>
      </c>
      <c r="D100" s="134" t="s">
        <v>223</v>
      </c>
      <c r="E100" s="134">
        <f>E101</f>
        <v>0</v>
      </c>
      <c r="F100" s="135" t="s">
        <v>1028</v>
      </c>
      <c r="G100" s="135" t="s">
        <v>1028</v>
      </c>
      <c r="H100" s="137" t="s">
        <v>1028</v>
      </c>
    </row>
    <row r="101" spans="1:8" ht="35.25" customHeight="1">
      <c r="A101" s="131" t="s">
        <v>179</v>
      </c>
      <c r="B101" s="155" t="s">
        <v>180</v>
      </c>
      <c r="C101" s="132" t="s">
        <v>118</v>
      </c>
      <c r="D101" s="134" t="s">
        <v>223</v>
      </c>
      <c r="E101" s="134">
        <v>0</v>
      </c>
      <c r="F101" s="135" t="s">
        <v>1028</v>
      </c>
      <c r="G101" s="135" t="s">
        <v>1028</v>
      </c>
      <c r="H101" s="137" t="s">
        <v>1028</v>
      </c>
    </row>
    <row r="102" spans="1:8" ht="35.25" customHeight="1">
      <c r="A102" s="131" t="s">
        <v>740</v>
      </c>
      <c r="B102" s="151" t="s">
        <v>181</v>
      </c>
      <c r="C102" s="132" t="s">
        <v>118</v>
      </c>
      <c r="D102" s="175"/>
      <c r="E102" s="143">
        <f>'[2]СВОД по элементам'!$AW$175/1000</f>
        <v>0.70671004999999998</v>
      </c>
      <c r="F102" s="135" t="s">
        <v>1028</v>
      </c>
      <c r="G102" s="135" t="s">
        <v>1028</v>
      </c>
      <c r="H102" s="137" t="s">
        <v>1028</v>
      </c>
    </row>
    <row r="103" spans="1:8" ht="35.25" customHeight="1">
      <c r="A103" s="131" t="s">
        <v>620</v>
      </c>
      <c r="B103" s="153" t="s">
        <v>164</v>
      </c>
      <c r="C103" s="132" t="s">
        <v>118</v>
      </c>
      <c r="D103" s="154">
        <f>D104+D108</f>
        <v>3.4130443456879354</v>
      </c>
      <c r="E103" s="154">
        <f>E104+E106+E108</f>
        <v>3.8716676879531207</v>
      </c>
      <c r="F103" s="142">
        <f t="shared" ref="F103:F104" si="18">E103-D103</f>
        <v>0.45862334226518531</v>
      </c>
      <c r="G103" s="136">
        <f t="shared" ref="G103:G104" si="19">E103/D103*100</f>
        <v>113.43736839647612</v>
      </c>
      <c r="H103" s="137" t="s">
        <v>1028</v>
      </c>
    </row>
    <row r="104" spans="1:8" ht="35.25" customHeight="1">
      <c r="A104" s="131" t="s">
        <v>741</v>
      </c>
      <c r="B104" s="151" t="s">
        <v>182</v>
      </c>
      <c r="C104" s="132" t="s">
        <v>118</v>
      </c>
      <c r="D104" s="141">
        <f>('[2]СВОД по элементам'!$AU$202-'[2]Прочая деятельность'!$AU$352)/1000</f>
        <v>3.1030973456879352</v>
      </c>
      <c r="E104" s="143">
        <f>('[2]СВОД по элементам'!$AW$202-'[2]Прочая деятельность'!$AW$352)/1000</f>
        <v>3.5564092179531208</v>
      </c>
      <c r="F104" s="142">
        <f t="shared" si="18"/>
        <v>0.45331187226518566</v>
      </c>
      <c r="G104" s="136">
        <f t="shared" si="19"/>
        <v>114.60836776181411</v>
      </c>
      <c r="H104" s="137" t="s">
        <v>1028</v>
      </c>
    </row>
    <row r="105" spans="1:8" ht="35.25" customHeight="1">
      <c r="A105" s="131" t="s">
        <v>742</v>
      </c>
      <c r="B105" s="151" t="s">
        <v>183</v>
      </c>
      <c r="C105" s="132" t="s">
        <v>118</v>
      </c>
      <c r="D105" s="134" t="s">
        <v>223</v>
      </c>
      <c r="E105" s="134"/>
      <c r="F105" s="135" t="s">
        <v>1028</v>
      </c>
      <c r="G105" s="135" t="s">
        <v>1028</v>
      </c>
      <c r="H105" s="137" t="s">
        <v>1028</v>
      </c>
    </row>
    <row r="106" spans="1:8" ht="35.25" customHeight="1">
      <c r="A106" s="131" t="s">
        <v>743</v>
      </c>
      <c r="B106" s="151" t="s">
        <v>184</v>
      </c>
      <c r="C106" s="132" t="s">
        <v>118</v>
      </c>
      <c r="D106" s="134" t="s">
        <v>223</v>
      </c>
      <c r="E106" s="134">
        <f>E107</f>
        <v>0</v>
      </c>
      <c r="F106" s="135" t="s">
        <v>1028</v>
      </c>
      <c r="G106" s="135" t="s">
        <v>1028</v>
      </c>
      <c r="H106" s="137" t="s">
        <v>1028</v>
      </c>
    </row>
    <row r="107" spans="1:8" ht="35.25" customHeight="1">
      <c r="A107" s="131" t="s">
        <v>185</v>
      </c>
      <c r="B107" s="155" t="s">
        <v>1041</v>
      </c>
      <c r="C107" s="132" t="s">
        <v>118</v>
      </c>
      <c r="D107" s="134" t="s">
        <v>223</v>
      </c>
      <c r="E107" s="134"/>
      <c r="F107" s="135" t="s">
        <v>1028</v>
      </c>
      <c r="G107" s="135" t="s">
        <v>1028</v>
      </c>
      <c r="H107" s="137" t="s">
        <v>1028</v>
      </c>
    </row>
    <row r="108" spans="1:8" ht="35.25" customHeight="1">
      <c r="A108" s="131" t="s">
        <v>744</v>
      </c>
      <c r="B108" s="151" t="s">
        <v>186</v>
      </c>
      <c r="C108" s="132" t="s">
        <v>118</v>
      </c>
      <c r="D108" s="143">
        <f>'[2]СВОД по элементам'!$AU$204/1000</f>
        <v>0.30994700000000003</v>
      </c>
      <c r="E108" s="143">
        <f>'[2]СВОД по элементам'!$AW$204/1000</f>
        <v>0.31525847000000001</v>
      </c>
      <c r="F108" s="142">
        <f t="shared" ref="F108:F109" si="20">E108-D108</f>
        <v>5.3114699999999848E-3</v>
      </c>
      <c r="G108" s="136">
        <f t="shared" ref="G108:G109" si="21">E108/D108*100</f>
        <v>101.71367040171384</v>
      </c>
      <c r="H108" s="137" t="s">
        <v>1028</v>
      </c>
    </row>
    <row r="109" spans="1:8" ht="35.25" customHeight="1">
      <c r="A109" s="131" t="s">
        <v>187</v>
      </c>
      <c r="B109" s="249" t="s">
        <v>976</v>
      </c>
      <c r="C109" s="132" t="s">
        <v>118</v>
      </c>
      <c r="D109" s="154">
        <f t="shared" ref="D109:E109" si="22">D81+D96</f>
        <v>-26.199589979209904</v>
      </c>
      <c r="E109" s="154">
        <f t="shared" si="22"/>
        <v>-8.6692473467500548</v>
      </c>
      <c r="F109" s="142">
        <f t="shared" si="20"/>
        <v>17.530342632459849</v>
      </c>
      <c r="G109" s="136">
        <f t="shared" si="21"/>
        <v>33.089248166209245</v>
      </c>
      <c r="H109" s="137" t="s">
        <v>1028</v>
      </c>
    </row>
    <row r="110" spans="1:8" ht="35.25" customHeight="1">
      <c r="A110" s="131" t="s">
        <v>625</v>
      </c>
      <c r="B110" s="138" t="s">
        <v>188</v>
      </c>
      <c r="C110" s="132" t="s">
        <v>118</v>
      </c>
      <c r="D110" s="134" t="s">
        <v>223</v>
      </c>
      <c r="E110" s="134" t="s">
        <v>223</v>
      </c>
      <c r="F110" s="135" t="s">
        <v>1028</v>
      </c>
      <c r="G110" s="135" t="s">
        <v>1028</v>
      </c>
      <c r="H110" s="137" t="s">
        <v>1028</v>
      </c>
    </row>
    <row r="111" spans="1:8" ht="35.25" customHeight="1">
      <c r="A111" s="131" t="s">
        <v>745</v>
      </c>
      <c r="B111" s="151" t="s">
        <v>120</v>
      </c>
      <c r="C111" s="132" t="s">
        <v>118</v>
      </c>
      <c r="D111" s="134" t="s">
        <v>223</v>
      </c>
      <c r="E111" s="134" t="s">
        <v>223</v>
      </c>
      <c r="F111" s="135" t="s">
        <v>1028</v>
      </c>
      <c r="G111" s="135" t="s">
        <v>1028</v>
      </c>
      <c r="H111" s="137" t="s">
        <v>1028</v>
      </c>
    </row>
    <row r="112" spans="1:8" ht="35.25" customHeight="1">
      <c r="A112" s="131" t="s">
        <v>746</v>
      </c>
      <c r="B112" s="151" t="s">
        <v>121</v>
      </c>
      <c r="C112" s="132" t="s">
        <v>118</v>
      </c>
      <c r="D112" s="134" t="s">
        <v>223</v>
      </c>
      <c r="E112" s="134" t="s">
        <v>223</v>
      </c>
      <c r="F112" s="135" t="s">
        <v>1028</v>
      </c>
      <c r="G112" s="135" t="s">
        <v>1028</v>
      </c>
      <c r="H112" s="137" t="s">
        <v>1028</v>
      </c>
    </row>
    <row r="113" spans="1:8" ht="35.25" customHeight="1">
      <c r="A113" s="131" t="s">
        <v>747</v>
      </c>
      <c r="B113" s="151" t="s">
        <v>122</v>
      </c>
      <c r="C113" s="132" t="s">
        <v>118</v>
      </c>
      <c r="D113" s="134" t="s">
        <v>223</v>
      </c>
      <c r="E113" s="134" t="s">
        <v>223</v>
      </c>
      <c r="F113" s="135" t="s">
        <v>1028</v>
      </c>
      <c r="G113" s="135" t="s">
        <v>1028</v>
      </c>
      <c r="H113" s="137" t="s">
        <v>1028</v>
      </c>
    </row>
    <row r="114" spans="1:8" ht="35.25" customHeight="1">
      <c r="A114" s="131" t="s">
        <v>626</v>
      </c>
      <c r="B114" s="138" t="s">
        <v>123</v>
      </c>
      <c r="C114" s="132" t="s">
        <v>118</v>
      </c>
      <c r="D114" s="134" t="s">
        <v>223</v>
      </c>
      <c r="E114" s="134" t="s">
        <v>223</v>
      </c>
      <c r="F114" s="135" t="s">
        <v>1028</v>
      </c>
      <c r="G114" s="135" t="s">
        <v>1028</v>
      </c>
      <c r="H114" s="137" t="s">
        <v>1028</v>
      </c>
    </row>
    <row r="115" spans="1:8" ht="35.25" customHeight="1">
      <c r="A115" s="131" t="s">
        <v>627</v>
      </c>
      <c r="B115" s="138" t="s">
        <v>124</v>
      </c>
      <c r="C115" s="132" t="s">
        <v>118</v>
      </c>
      <c r="D115" s="141">
        <f>D29-D44-E103</f>
        <v>-26.658213321475088</v>
      </c>
      <c r="E115" s="141">
        <f>E29-E44-F103</f>
        <v>-16.734475833662117</v>
      </c>
      <c r="F115" s="142">
        <f t="shared" ref="F115" si="23">E115-D115</f>
        <v>9.9237374878129714</v>
      </c>
      <c r="G115" s="136">
        <f t="shared" ref="G115" si="24">E115/D115*100</f>
        <v>62.774183820418692</v>
      </c>
      <c r="H115" s="137" t="s">
        <v>1028</v>
      </c>
    </row>
    <row r="116" spans="1:8" ht="35.25" customHeight="1">
      <c r="A116" s="131" t="s">
        <v>628</v>
      </c>
      <c r="B116" s="138" t="s">
        <v>125</v>
      </c>
      <c r="C116" s="132" t="s">
        <v>118</v>
      </c>
      <c r="D116" s="134" t="s">
        <v>223</v>
      </c>
      <c r="E116" s="134" t="s">
        <v>223</v>
      </c>
      <c r="F116" s="135" t="s">
        <v>1028</v>
      </c>
      <c r="G116" s="135" t="s">
        <v>1028</v>
      </c>
      <c r="H116" s="137" t="s">
        <v>1028</v>
      </c>
    </row>
    <row r="117" spans="1:8" ht="35.25" customHeight="1">
      <c r="A117" s="131" t="s">
        <v>629</v>
      </c>
      <c r="B117" s="138" t="s">
        <v>126</v>
      </c>
      <c r="C117" s="132" t="s">
        <v>118</v>
      </c>
      <c r="D117" s="134"/>
      <c r="E117" s="143">
        <f>E31-E46</f>
        <v>0</v>
      </c>
      <c r="F117" s="135" t="s">
        <v>1028</v>
      </c>
      <c r="G117" s="135" t="s">
        <v>1028</v>
      </c>
      <c r="H117" s="137" t="s">
        <v>1028</v>
      </c>
    </row>
    <row r="118" spans="1:8" ht="35.25" customHeight="1">
      <c r="A118" s="131" t="s">
        <v>630</v>
      </c>
      <c r="B118" s="138" t="s">
        <v>127</v>
      </c>
      <c r="C118" s="132" t="s">
        <v>118</v>
      </c>
      <c r="D118" s="134" t="s">
        <v>223</v>
      </c>
      <c r="E118" s="134" t="s">
        <v>223</v>
      </c>
      <c r="F118" s="135" t="s">
        <v>1028</v>
      </c>
      <c r="G118" s="135" t="s">
        <v>1028</v>
      </c>
      <c r="H118" s="137" t="s">
        <v>1028</v>
      </c>
    </row>
    <row r="119" spans="1:8" ht="35.25" customHeight="1">
      <c r="A119" s="131" t="s">
        <v>748</v>
      </c>
      <c r="B119" s="138" t="s">
        <v>128</v>
      </c>
      <c r="C119" s="132" t="s">
        <v>118</v>
      </c>
      <c r="D119" s="134" t="s">
        <v>223</v>
      </c>
      <c r="E119" s="134" t="s">
        <v>223</v>
      </c>
      <c r="F119" s="135" t="s">
        <v>1028</v>
      </c>
      <c r="G119" s="135" t="s">
        <v>1028</v>
      </c>
      <c r="H119" s="137" t="s">
        <v>1028</v>
      </c>
    </row>
    <row r="120" spans="1:8" ht="35.25" customHeight="1">
      <c r="A120" s="131" t="s">
        <v>749</v>
      </c>
      <c r="B120" s="138" t="s">
        <v>129</v>
      </c>
      <c r="C120" s="132" t="s">
        <v>118</v>
      </c>
      <c r="D120" s="134" t="s">
        <v>223</v>
      </c>
      <c r="E120" s="134" t="s">
        <v>223</v>
      </c>
      <c r="F120" s="135" t="s">
        <v>1028</v>
      </c>
      <c r="G120" s="135" t="s">
        <v>1028</v>
      </c>
      <c r="H120" s="137" t="s">
        <v>1028</v>
      </c>
    </row>
    <row r="121" spans="1:8" ht="35.25" customHeight="1">
      <c r="A121" s="131" t="s">
        <v>750</v>
      </c>
      <c r="B121" s="151" t="s">
        <v>1038</v>
      </c>
      <c r="C121" s="132" t="s">
        <v>118</v>
      </c>
      <c r="D121" s="134" t="s">
        <v>223</v>
      </c>
      <c r="E121" s="134" t="s">
        <v>223</v>
      </c>
      <c r="F121" s="135" t="s">
        <v>1028</v>
      </c>
      <c r="G121" s="135" t="s">
        <v>1028</v>
      </c>
      <c r="H121" s="137" t="s">
        <v>1028</v>
      </c>
    </row>
    <row r="122" spans="1:8" ht="35.25" customHeight="1">
      <c r="A122" s="131" t="s">
        <v>751</v>
      </c>
      <c r="B122" s="151" t="s">
        <v>131</v>
      </c>
      <c r="C122" s="132" t="s">
        <v>118</v>
      </c>
      <c r="D122" s="134" t="s">
        <v>223</v>
      </c>
      <c r="E122" s="134" t="s">
        <v>223</v>
      </c>
      <c r="F122" s="135" t="s">
        <v>1028</v>
      </c>
      <c r="G122" s="135" t="s">
        <v>1028</v>
      </c>
      <c r="H122" s="137" t="s">
        <v>1028</v>
      </c>
    </row>
    <row r="123" spans="1:8" ht="35.25" customHeight="1">
      <c r="A123" s="131" t="s">
        <v>752</v>
      </c>
      <c r="B123" s="138" t="s">
        <v>132</v>
      </c>
      <c r="C123" s="132" t="s">
        <v>118</v>
      </c>
      <c r="D123" s="134" t="s">
        <v>223</v>
      </c>
      <c r="E123" s="143">
        <f>E109-E115-E117</f>
        <v>8.0652284869120621</v>
      </c>
      <c r="F123" s="135" t="s">
        <v>1028</v>
      </c>
      <c r="G123" s="135" t="s">
        <v>1028</v>
      </c>
      <c r="H123" s="137" t="s">
        <v>1028</v>
      </c>
    </row>
    <row r="124" spans="1:8" ht="35.25" customHeight="1">
      <c r="A124" s="131" t="s">
        <v>189</v>
      </c>
      <c r="B124" s="249" t="s">
        <v>190</v>
      </c>
      <c r="C124" s="132" t="s">
        <v>118</v>
      </c>
      <c r="D124" s="175">
        <f>D130</f>
        <v>0</v>
      </c>
      <c r="E124" s="175">
        <f>E130+E138</f>
        <v>0</v>
      </c>
      <c r="F124" s="142">
        <f t="shared" ref="F124" si="25">E124-D124</f>
        <v>0</v>
      </c>
      <c r="G124" s="135" t="s">
        <v>1028</v>
      </c>
      <c r="H124" s="137" t="s">
        <v>1028</v>
      </c>
    </row>
    <row r="125" spans="1:8" ht="35.25" customHeight="1">
      <c r="A125" s="131" t="s">
        <v>631</v>
      </c>
      <c r="B125" s="138" t="s">
        <v>1037</v>
      </c>
      <c r="C125" s="132" t="s">
        <v>118</v>
      </c>
      <c r="D125" s="134" t="s">
        <v>223</v>
      </c>
      <c r="E125" s="134" t="s">
        <v>223</v>
      </c>
      <c r="F125" s="135" t="s">
        <v>1028</v>
      </c>
      <c r="G125" s="135" t="s">
        <v>1028</v>
      </c>
      <c r="H125" s="137" t="s">
        <v>1028</v>
      </c>
    </row>
    <row r="126" spans="1:8" ht="35.25" customHeight="1">
      <c r="A126" s="131" t="s">
        <v>753</v>
      </c>
      <c r="B126" s="151" t="s">
        <v>120</v>
      </c>
      <c r="C126" s="132" t="s">
        <v>118</v>
      </c>
      <c r="D126" s="134" t="s">
        <v>223</v>
      </c>
      <c r="E126" s="134" t="s">
        <v>223</v>
      </c>
      <c r="F126" s="135" t="s">
        <v>1028</v>
      </c>
      <c r="G126" s="135" t="s">
        <v>1028</v>
      </c>
      <c r="H126" s="137" t="s">
        <v>1028</v>
      </c>
    </row>
    <row r="127" spans="1:8" ht="35.25" customHeight="1">
      <c r="A127" s="131" t="s">
        <v>754</v>
      </c>
      <c r="B127" s="151" t="s">
        <v>121</v>
      </c>
      <c r="C127" s="132" t="s">
        <v>118</v>
      </c>
      <c r="D127" s="134" t="s">
        <v>223</v>
      </c>
      <c r="E127" s="134" t="s">
        <v>223</v>
      </c>
      <c r="F127" s="135" t="s">
        <v>1028</v>
      </c>
      <c r="G127" s="135" t="s">
        <v>1028</v>
      </c>
      <c r="H127" s="137" t="s">
        <v>1028</v>
      </c>
    </row>
    <row r="128" spans="1:8" ht="35.25" customHeight="1">
      <c r="A128" s="131" t="s">
        <v>755</v>
      </c>
      <c r="B128" s="151" t="s">
        <v>122</v>
      </c>
      <c r="C128" s="132" t="s">
        <v>118</v>
      </c>
      <c r="D128" s="134" t="s">
        <v>223</v>
      </c>
      <c r="E128" s="134" t="s">
        <v>223</v>
      </c>
      <c r="F128" s="135" t="s">
        <v>1028</v>
      </c>
      <c r="G128" s="135" t="s">
        <v>1028</v>
      </c>
      <c r="H128" s="137" t="s">
        <v>1028</v>
      </c>
    </row>
    <row r="129" spans="1:8" ht="35.25" customHeight="1">
      <c r="A129" s="131" t="s">
        <v>632</v>
      </c>
      <c r="B129" s="153" t="s">
        <v>191</v>
      </c>
      <c r="C129" s="132" t="s">
        <v>118</v>
      </c>
      <c r="D129" s="134" t="s">
        <v>223</v>
      </c>
      <c r="E129" s="134" t="s">
        <v>223</v>
      </c>
      <c r="F129" s="135" t="s">
        <v>1028</v>
      </c>
      <c r="G129" s="135" t="s">
        <v>1028</v>
      </c>
      <c r="H129" s="137" t="s">
        <v>1028</v>
      </c>
    </row>
    <row r="130" spans="1:8" ht="35.25" customHeight="1">
      <c r="A130" s="131" t="s">
        <v>633</v>
      </c>
      <c r="B130" s="153" t="s">
        <v>192</v>
      </c>
      <c r="C130" s="132" t="s">
        <v>118</v>
      </c>
      <c r="D130" s="175">
        <v>0</v>
      </c>
      <c r="E130" s="134">
        <v>0</v>
      </c>
      <c r="F130" s="142">
        <f t="shared" ref="F130" si="26">E130-D130</f>
        <v>0</v>
      </c>
      <c r="G130" s="135" t="s">
        <v>1028</v>
      </c>
      <c r="H130" s="137" t="s">
        <v>1028</v>
      </c>
    </row>
    <row r="131" spans="1:8" ht="35.25" customHeight="1">
      <c r="A131" s="131" t="s">
        <v>634</v>
      </c>
      <c r="B131" s="153" t="s">
        <v>193</v>
      </c>
      <c r="C131" s="132" t="s">
        <v>118</v>
      </c>
      <c r="D131" s="134" t="s">
        <v>223</v>
      </c>
      <c r="E131" s="134" t="s">
        <v>223</v>
      </c>
      <c r="F131" s="135" t="s">
        <v>1028</v>
      </c>
      <c r="G131" s="135" t="s">
        <v>1028</v>
      </c>
      <c r="H131" s="137" t="s">
        <v>1028</v>
      </c>
    </row>
    <row r="132" spans="1:8" ht="35.25" customHeight="1">
      <c r="A132" s="131" t="s">
        <v>635</v>
      </c>
      <c r="B132" s="153" t="s">
        <v>194</v>
      </c>
      <c r="C132" s="132" t="s">
        <v>118</v>
      </c>
      <c r="D132" s="134" t="s">
        <v>223</v>
      </c>
      <c r="E132" s="134" t="s">
        <v>223</v>
      </c>
      <c r="F132" s="135" t="s">
        <v>1028</v>
      </c>
      <c r="G132" s="135" t="s">
        <v>1028</v>
      </c>
      <c r="H132" s="137" t="s">
        <v>1028</v>
      </c>
    </row>
    <row r="133" spans="1:8" ht="35.25" customHeight="1">
      <c r="A133" s="131" t="s">
        <v>636</v>
      </c>
      <c r="B133" s="153" t="s">
        <v>195</v>
      </c>
      <c r="C133" s="132" t="s">
        <v>118</v>
      </c>
      <c r="D133" s="134" t="s">
        <v>223</v>
      </c>
      <c r="E133" s="134" t="s">
        <v>223</v>
      </c>
      <c r="F133" s="135" t="s">
        <v>1028</v>
      </c>
      <c r="G133" s="135" t="s">
        <v>1028</v>
      </c>
      <c r="H133" s="137" t="s">
        <v>1028</v>
      </c>
    </row>
    <row r="134" spans="1:8" ht="35.25" customHeight="1">
      <c r="A134" s="131" t="s">
        <v>756</v>
      </c>
      <c r="B134" s="153" t="s">
        <v>196</v>
      </c>
      <c r="C134" s="132" t="s">
        <v>118</v>
      </c>
      <c r="D134" s="134" t="s">
        <v>223</v>
      </c>
      <c r="E134" s="134" t="s">
        <v>223</v>
      </c>
      <c r="F134" s="135" t="s">
        <v>1028</v>
      </c>
      <c r="G134" s="135" t="s">
        <v>1028</v>
      </c>
      <c r="H134" s="137" t="s">
        <v>1028</v>
      </c>
    </row>
    <row r="135" spans="1:8" ht="35.25" customHeight="1">
      <c r="A135" s="131" t="s">
        <v>757</v>
      </c>
      <c r="B135" s="153" t="s">
        <v>129</v>
      </c>
      <c r="C135" s="132" t="s">
        <v>118</v>
      </c>
      <c r="D135" s="134" t="s">
        <v>223</v>
      </c>
      <c r="E135" s="134" t="s">
        <v>223</v>
      </c>
      <c r="F135" s="135" t="s">
        <v>1028</v>
      </c>
      <c r="G135" s="135" t="s">
        <v>1028</v>
      </c>
      <c r="H135" s="137" t="s">
        <v>1028</v>
      </c>
    </row>
    <row r="136" spans="1:8" ht="35.25" customHeight="1">
      <c r="A136" s="131" t="s">
        <v>758</v>
      </c>
      <c r="B136" s="151" t="s">
        <v>130</v>
      </c>
      <c r="C136" s="132" t="s">
        <v>118</v>
      </c>
      <c r="D136" s="134" t="s">
        <v>223</v>
      </c>
      <c r="E136" s="134" t="s">
        <v>223</v>
      </c>
      <c r="F136" s="135" t="s">
        <v>1028</v>
      </c>
      <c r="G136" s="135" t="s">
        <v>1028</v>
      </c>
      <c r="H136" s="137" t="s">
        <v>1028</v>
      </c>
    </row>
    <row r="137" spans="1:8" ht="35.25" customHeight="1">
      <c r="A137" s="131" t="s">
        <v>759</v>
      </c>
      <c r="B137" s="151" t="s">
        <v>131</v>
      </c>
      <c r="C137" s="132" t="s">
        <v>118</v>
      </c>
      <c r="D137" s="134" t="s">
        <v>223</v>
      </c>
      <c r="E137" s="134" t="s">
        <v>223</v>
      </c>
      <c r="F137" s="135" t="s">
        <v>1028</v>
      </c>
      <c r="G137" s="135" t="s">
        <v>1028</v>
      </c>
      <c r="H137" s="137" t="s">
        <v>1028</v>
      </c>
    </row>
    <row r="138" spans="1:8" ht="35.25" customHeight="1">
      <c r="A138" s="131" t="s">
        <v>760</v>
      </c>
      <c r="B138" s="153" t="s">
        <v>197</v>
      </c>
      <c r="C138" s="132" t="s">
        <v>118</v>
      </c>
      <c r="D138" s="134" t="s">
        <v>223</v>
      </c>
      <c r="E138" s="134">
        <v>0</v>
      </c>
      <c r="F138" s="135" t="s">
        <v>1028</v>
      </c>
      <c r="G138" s="135" t="s">
        <v>1028</v>
      </c>
      <c r="H138" s="137" t="s">
        <v>1028</v>
      </c>
    </row>
    <row r="139" spans="1:8" ht="35.25" customHeight="1">
      <c r="A139" s="131" t="s">
        <v>198</v>
      </c>
      <c r="B139" s="249" t="s">
        <v>199</v>
      </c>
      <c r="C139" s="132" t="s">
        <v>118</v>
      </c>
      <c r="D139" s="154">
        <f>D109-D124</f>
        <v>-26.199589979209904</v>
      </c>
      <c r="E139" s="154">
        <f>E109-E124</f>
        <v>-8.6692473467500548</v>
      </c>
      <c r="F139" s="142">
        <f t="shared" ref="F139" si="27">E139-D139</f>
        <v>17.530342632459849</v>
      </c>
      <c r="G139" s="136">
        <f t="shared" ref="G139" si="28">E139/D139*100</f>
        <v>33.089248166209245</v>
      </c>
      <c r="H139" s="137" t="s">
        <v>1028</v>
      </c>
    </row>
    <row r="140" spans="1:8" ht="35.25" customHeight="1">
      <c r="A140" s="131" t="s">
        <v>637</v>
      </c>
      <c r="B140" s="138" t="s">
        <v>1037</v>
      </c>
      <c r="C140" s="132" t="s">
        <v>118</v>
      </c>
      <c r="D140" s="134" t="s">
        <v>223</v>
      </c>
      <c r="E140" s="134" t="s">
        <v>223</v>
      </c>
      <c r="F140" s="135" t="s">
        <v>1028</v>
      </c>
      <c r="G140" s="135" t="s">
        <v>1028</v>
      </c>
      <c r="H140" s="137" t="s">
        <v>1028</v>
      </c>
    </row>
    <row r="141" spans="1:8" ht="35.25" customHeight="1">
      <c r="A141" s="131" t="s">
        <v>761</v>
      </c>
      <c r="B141" s="151" t="s">
        <v>120</v>
      </c>
      <c r="C141" s="132" t="s">
        <v>118</v>
      </c>
      <c r="D141" s="134" t="s">
        <v>223</v>
      </c>
      <c r="E141" s="134" t="s">
        <v>223</v>
      </c>
      <c r="F141" s="135" t="s">
        <v>1028</v>
      </c>
      <c r="G141" s="135" t="s">
        <v>1028</v>
      </c>
      <c r="H141" s="137" t="s">
        <v>1028</v>
      </c>
    </row>
    <row r="142" spans="1:8" ht="35.25" customHeight="1">
      <c r="A142" s="131" t="s">
        <v>762</v>
      </c>
      <c r="B142" s="151" t="s">
        <v>121</v>
      </c>
      <c r="C142" s="132" t="s">
        <v>118</v>
      </c>
      <c r="D142" s="134" t="s">
        <v>223</v>
      </c>
      <c r="E142" s="134" t="s">
        <v>223</v>
      </c>
      <c r="F142" s="135" t="s">
        <v>1028</v>
      </c>
      <c r="G142" s="135" t="s">
        <v>1028</v>
      </c>
      <c r="H142" s="137" t="s">
        <v>1028</v>
      </c>
    </row>
    <row r="143" spans="1:8" ht="35.25" customHeight="1">
      <c r="A143" s="131" t="s">
        <v>763</v>
      </c>
      <c r="B143" s="151" t="s">
        <v>122</v>
      </c>
      <c r="C143" s="132" t="s">
        <v>118</v>
      </c>
      <c r="D143" s="134" t="s">
        <v>223</v>
      </c>
      <c r="E143" s="134" t="s">
        <v>223</v>
      </c>
      <c r="F143" s="135" t="s">
        <v>1028</v>
      </c>
      <c r="G143" s="135" t="s">
        <v>1028</v>
      </c>
      <c r="H143" s="137" t="s">
        <v>1028</v>
      </c>
    </row>
    <row r="144" spans="1:8" ht="35.25" customHeight="1">
      <c r="A144" s="131" t="s">
        <v>638</v>
      </c>
      <c r="B144" s="138" t="s">
        <v>123</v>
      </c>
      <c r="C144" s="132" t="s">
        <v>118</v>
      </c>
      <c r="D144" s="134" t="s">
        <v>223</v>
      </c>
      <c r="E144" s="134" t="s">
        <v>223</v>
      </c>
      <c r="F144" s="135" t="s">
        <v>1028</v>
      </c>
      <c r="G144" s="135" t="s">
        <v>1028</v>
      </c>
      <c r="H144" s="137" t="s">
        <v>1028</v>
      </c>
    </row>
    <row r="145" spans="1:8" ht="35.25" customHeight="1">
      <c r="A145" s="131" t="s">
        <v>639</v>
      </c>
      <c r="B145" s="138" t="s">
        <v>124</v>
      </c>
      <c r="C145" s="132" t="s">
        <v>118</v>
      </c>
      <c r="D145" s="154">
        <f>D139</f>
        <v>-26.199589979209904</v>
      </c>
      <c r="E145" s="154">
        <f>E115-E130</f>
        <v>-16.734475833662117</v>
      </c>
      <c r="F145" s="142">
        <f t="shared" ref="F145" si="29">E145-D145</f>
        <v>9.465114145547787</v>
      </c>
      <c r="G145" s="136">
        <f t="shared" ref="G145" si="30">E145/D145*100</f>
        <v>63.873044757346911</v>
      </c>
      <c r="H145" s="137" t="s">
        <v>1028</v>
      </c>
    </row>
    <row r="146" spans="1:8" ht="35.25" customHeight="1">
      <c r="A146" s="131" t="s">
        <v>640</v>
      </c>
      <c r="B146" s="138" t="s">
        <v>125</v>
      </c>
      <c r="C146" s="132" t="s">
        <v>118</v>
      </c>
      <c r="D146" s="134" t="s">
        <v>223</v>
      </c>
      <c r="E146" s="134" t="s">
        <v>223</v>
      </c>
      <c r="F146" s="135" t="s">
        <v>1028</v>
      </c>
      <c r="G146" s="135" t="s">
        <v>1028</v>
      </c>
      <c r="H146" s="137" t="s">
        <v>1028</v>
      </c>
    </row>
    <row r="147" spans="1:8" ht="35.25" customHeight="1">
      <c r="A147" s="131" t="s">
        <v>641</v>
      </c>
      <c r="B147" s="138" t="s">
        <v>126</v>
      </c>
      <c r="C147" s="132" t="s">
        <v>118</v>
      </c>
      <c r="D147" s="134" t="s">
        <v>223</v>
      </c>
      <c r="E147" s="143">
        <f>E117</f>
        <v>0</v>
      </c>
      <c r="F147" s="135" t="s">
        <v>1028</v>
      </c>
      <c r="G147" s="135" t="s">
        <v>1028</v>
      </c>
      <c r="H147" s="137" t="s">
        <v>1028</v>
      </c>
    </row>
    <row r="148" spans="1:8" ht="35.25" customHeight="1">
      <c r="A148" s="131" t="s">
        <v>642</v>
      </c>
      <c r="B148" s="138" t="s">
        <v>127</v>
      </c>
      <c r="C148" s="132" t="s">
        <v>118</v>
      </c>
      <c r="D148" s="134" t="s">
        <v>223</v>
      </c>
      <c r="E148" s="134" t="s">
        <v>223</v>
      </c>
      <c r="F148" s="135" t="s">
        <v>1028</v>
      </c>
      <c r="G148" s="135" t="s">
        <v>1028</v>
      </c>
      <c r="H148" s="137" t="s">
        <v>1028</v>
      </c>
    </row>
    <row r="149" spans="1:8" ht="35.25" customHeight="1">
      <c r="A149" s="131" t="s">
        <v>764</v>
      </c>
      <c r="B149" s="138" t="s">
        <v>128</v>
      </c>
      <c r="C149" s="132" t="s">
        <v>118</v>
      </c>
      <c r="D149" s="134" t="s">
        <v>223</v>
      </c>
      <c r="E149" s="134" t="s">
        <v>223</v>
      </c>
      <c r="F149" s="135" t="s">
        <v>1028</v>
      </c>
      <c r="G149" s="135" t="s">
        <v>1028</v>
      </c>
      <c r="H149" s="137" t="s">
        <v>1028</v>
      </c>
    </row>
    <row r="150" spans="1:8" ht="35.25" customHeight="1">
      <c r="A150" s="131" t="s">
        <v>765</v>
      </c>
      <c r="B150" s="138" t="s">
        <v>129</v>
      </c>
      <c r="C150" s="132" t="s">
        <v>118</v>
      </c>
      <c r="D150" s="134" t="s">
        <v>223</v>
      </c>
      <c r="E150" s="134" t="s">
        <v>223</v>
      </c>
      <c r="F150" s="135" t="s">
        <v>1028</v>
      </c>
      <c r="G150" s="135" t="s">
        <v>1028</v>
      </c>
      <c r="H150" s="137" t="s">
        <v>1028</v>
      </c>
    </row>
    <row r="151" spans="1:8" ht="35.25" customHeight="1">
      <c r="A151" s="131" t="s">
        <v>766</v>
      </c>
      <c r="B151" s="151" t="s">
        <v>1038</v>
      </c>
      <c r="C151" s="132" t="s">
        <v>118</v>
      </c>
      <c r="D151" s="134" t="s">
        <v>223</v>
      </c>
      <c r="E151" s="134" t="s">
        <v>223</v>
      </c>
      <c r="F151" s="135" t="s">
        <v>1028</v>
      </c>
      <c r="G151" s="135" t="s">
        <v>1028</v>
      </c>
      <c r="H151" s="137" t="s">
        <v>1028</v>
      </c>
    </row>
    <row r="152" spans="1:8" ht="35.25" customHeight="1">
      <c r="A152" s="131" t="s">
        <v>767</v>
      </c>
      <c r="B152" s="151" t="s">
        <v>131</v>
      </c>
      <c r="C152" s="132" t="s">
        <v>118</v>
      </c>
      <c r="D152" s="134" t="s">
        <v>223</v>
      </c>
      <c r="E152" s="134" t="s">
        <v>223</v>
      </c>
      <c r="F152" s="135" t="s">
        <v>1028</v>
      </c>
      <c r="G152" s="135" t="s">
        <v>1028</v>
      </c>
      <c r="H152" s="137" t="s">
        <v>1028</v>
      </c>
    </row>
    <row r="153" spans="1:8" ht="35.25" customHeight="1">
      <c r="A153" s="131" t="s">
        <v>768</v>
      </c>
      <c r="B153" s="138" t="s">
        <v>132</v>
      </c>
      <c r="C153" s="132" t="s">
        <v>118</v>
      </c>
      <c r="D153" s="134" t="s">
        <v>223</v>
      </c>
      <c r="E153" s="154">
        <f>E139-E145-E147</f>
        <v>8.0652284869120621</v>
      </c>
      <c r="F153" s="135" t="s">
        <v>1028</v>
      </c>
      <c r="G153" s="135" t="s">
        <v>1028</v>
      </c>
      <c r="H153" s="137" t="s">
        <v>1028</v>
      </c>
    </row>
    <row r="154" spans="1:8" ht="35.25" customHeight="1">
      <c r="A154" s="131" t="s">
        <v>200</v>
      </c>
      <c r="B154" s="249" t="s">
        <v>201</v>
      </c>
      <c r="C154" s="132" t="s">
        <v>118</v>
      </c>
      <c r="D154" s="154"/>
      <c r="E154" s="154"/>
      <c r="F154" s="142">
        <f t="shared" ref="F154:F155" si="31">E154-D154</f>
        <v>0</v>
      </c>
      <c r="G154" s="135" t="s">
        <v>1028</v>
      </c>
      <c r="H154" s="137" t="s">
        <v>1028</v>
      </c>
    </row>
    <row r="155" spans="1:8" ht="35.25" customHeight="1">
      <c r="A155" s="131" t="s">
        <v>643</v>
      </c>
      <c r="B155" s="153" t="s">
        <v>556</v>
      </c>
      <c r="C155" s="132" t="s">
        <v>118</v>
      </c>
      <c r="D155" s="154"/>
      <c r="E155" s="143"/>
      <c r="F155" s="142">
        <f t="shared" si="31"/>
        <v>0</v>
      </c>
      <c r="G155" s="135" t="s">
        <v>1028</v>
      </c>
      <c r="H155" s="137" t="s">
        <v>1028</v>
      </c>
    </row>
    <row r="156" spans="1:8" ht="35.25" customHeight="1">
      <c r="A156" s="131" t="s">
        <v>644</v>
      </c>
      <c r="B156" s="153" t="s">
        <v>557</v>
      </c>
      <c r="C156" s="132" t="s">
        <v>118</v>
      </c>
      <c r="D156" s="134" t="s">
        <v>223</v>
      </c>
      <c r="E156" s="134" t="s">
        <v>223</v>
      </c>
      <c r="F156" s="135" t="s">
        <v>1028</v>
      </c>
      <c r="G156" s="135" t="s">
        <v>1028</v>
      </c>
      <c r="H156" s="137" t="s">
        <v>1028</v>
      </c>
    </row>
    <row r="157" spans="1:8" ht="35.25" customHeight="1">
      <c r="A157" s="131" t="s">
        <v>645</v>
      </c>
      <c r="B157" s="153" t="s">
        <v>203</v>
      </c>
      <c r="C157" s="132" t="s">
        <v>118</v>
      </c>
      <c r="D157" s="134" t="s">
        <v>223</v>
      </c>
      <c r="E157" s="134" t="s">
        <v>223</v>
      </c>
      <c r="F157" s="135" t="s">
        <v>1028</v>
      </c>
      <c r="G157" s="135" t="s">
        <v>1028</v>
      </c>
      <c r="H157" s="137" t="s">
        <v>1028</v>
      </c>
    </row>
    <row r="158" spans="1:8" ht="35.25" customHeight="1" thickBot="1">
      <c r="A158" s="165" t="s">
        <v>646</v>
      </c>
      <c r="B158" s="153" t="s">
        <v>1042</v>
      </c>
      <c r="C158" s="132" t="s">
        <v>118</v>
      </c>
      <c r="D158" s="176" t="s">
        <v>223</v>
      </c>
      <c r="E158" s="177"/>
      <c r="F158" s="178" t="s">
        <v>1028</v>
      </c>
      <c r="G158" s="178" t="s">
        <v>1028</v>
      </c>
      <c r="H158" s="179" t="s">
        <v>1028</v>
      </c>
    </row>
    <row r="159" spans="1:8" ht="35.25" customHeight="1">
      <c r="A159" s="123" t="s">
        <v>558</v>
      </c>
      <c r="B159" s="247" t="s">
        <v>169</v>
      </c>
      <c r="C159" s="125" t="s">
        <v>223</v>
      </c>
      <c r="D159" s="162" t="s">
        <v>223</v>
      </c>
      <c r="E159" s="163" t="s">
        <v>223</v>
      </c>
      <c r="F159" s="164" t="s">
        <v>1028</v>
      </c>
      <c r="G159" s="164" t="s">
        <v>1028</v>
      </c>
      <c r="H159" s="130" t="s">
        <v>1028</v>
      </c>
    </row>
    <row r="160" spans="1:8" ht="35.25" customHeight="1">
      <c r="A160" s="131" t="s">
        <v>649</v>
      </c>
      <c r="B160" s="153" t="s">
        <v>1043</v>
      </c>
      <c r="C160" s="132" t="s">
        <v>118</v>
      </c>
      <c r="D160" s="152">
        <f>D109+D69</f>
        <v>-16.235099273495621</v>
      </c>
      <c r="E160" s="154">
        <f>E109+E105+E69</f>
        <v>1.7118278732499448</v>
      </c>
      <c r="F160" s="142">
        <f t="shared" ref="F160" si="32">E160-D160</f>
        <v>17.946927146745566</v>
      </c>
      <c r="G160" s="136">
        <f t="shared" ref="G160" si="33">E160/D160*100</f>
        <v>-10.543993876554639</v>
      </c>
      <c r="H160" s="137" t="s">
        <v>1028</v>
      </c>
    </row>
    <row r="161" spans="1:8" ht="35.25" customHeight="1">
      <c r="A161" s="131" t="s">
        <v>650</v>
      </c>
      <c r="B161" s="153" t="s">
        <v>559</v>
      </c>
      <c r="C161" s="132" t="s">
        <v>118</v>
      </c>
      <c r="D161" s="133" t="s">
        <v>223</v>
      </c>
      <c r="E161" s="134" t="s">
        <v>223</v>
      </c>
      <c r="F161" s="135" t="s">
        <v>1028</v>
      </c>
      <c r="G161" s="135" t="s">
        <v>1028</v>
      </c>
      <c r="H161" s="137" t="s">
        <v>1028</v>
      </c>
    </row>
    <row r="162" spans="1:8" ht="35.25" customHeight="1">
      <c r="A162" s="131" t="s">
        <v>906</v>
      </c>
      <c r="B162" s="151" t="s">
        <v>560</v>
      </c>
      <c r="C162" s="132" t="s">
        <v>118</v>
      </c>
      <c r="D162" s="133" t="s">
        <v>223</v>
      </c>
      <c r="E162" s="134" t="s">
        <v>223</v>
      </c>
      <c r="F162" s="135" t="s">
        <v>1028</v>
      </c>
      <c r="G162" s="135" t="s">
        <v>1028</v>
      </c>
      <c r="H162" s="137" t="s">
        <v>1028</v>
      </c>
    </row>
    <row r="163" spans="1:8" ht="35.25" customHeight="1">
      <c r="A163" s="131" t="s">
        <v>651</v>
      </c>
      <c r="B163" s="153" t="s">
        <v>561</v>
      </c>
      <c r="C163" s="132" t="s">
        <v>118</v>
      </c>
      <c r="D163" s="133" t="s">
        <v>223</v>
      </c>
      <c r="E163" s="134" t="s">
        <v>223</v>
      </c>
      <c r="F163" s="135" t="s">
        <v>1028</v>
      </c>
      <c r="G163" s="135" t="s">
        <v>1028</v>
      </c>
      <c r="H163" s="137" t="s">
        <v>1028</v>
      </c>
    </row>
    <row r="164" spans="1:8" ht="35.25" customHeight="1">
      <c r="A164" s="157" t="s">
        <v>907</v>
      </c>
      <c r="B164" s="151" t="s">
        <v>562</v>
      </c>
      <c r="C164" s="132" t="s">
        <v>118</v>
      </c>
      <c r="D164" s="133" t="s">
        <v>223</v>
      </c>
      <c r="E164" s="134" t="s">
        <v>223</v>
      </c>
      <c r="F164" s="178" t="s">
        <v>1028</v>
      </c>
      <c r="G164" s="178" t="s">
        <v>1028</v>
      </c>
      <c r="H164" s="179" t="s">
        <v>1028</v>
      </c>
    </row>
    <row r="165" spans="1:8" ht="50.25" customHeight="1" thickBot="1">
      <c r="A165" s="165" t="s">
        <v>652</v>
      </c>
      <c r="B165" s="180" t="s">
        <v>977</v>
      </c>
      <c r="C165" s="166" t="s">
        <v>223</v>
      </c>
      <c r="D165" s="144" t="s">
        <v>223</v>
      </c>
      <c r="E165" s="167" t="s">
        <v>223</v>
      </c>
      <c r="F165" s="146" t="s">
        <v>1028</v>
      </c>
      <c r="G165" s="146" t="s">
        <v>1028</v>
      </c>
      <c r="H165" s="148" t="s">
        <v>1028</v>
      </c>
    </row>
    <row r="166" spans="1:8" ht="35.25" customHeight="1" thickBot="1">
      <c r="A166" s="364" t="s">
        <v>1044</v>
      </c>
      <c r="B166" s="365"/>
      <c r="C166" s="365"/>
      <c r="D166" s="365"/>
      <c r="E166" s="365"/>
      <c r="F166" s="365"/>
      <c r="G166" s="365"/>
      <c r="H166" s="366"/>
    </row>
    <row r="167" spans="1:8" ht="35.25" customHeight="1">
      <c r="A167" s="168" t="s">
        <v>297</v>
      </c>
      <c r="B167" s="248" t="s">
        <v>563</v>
      </c>
      <c r="C167" s="132" t="s">
        <v>118</v>
      </c>
      <c r="D167" s="181">
        <f>D23</f>
        <v>127.29017997877179</v>
      </c>
      <c r="E167" s="128">
        <f>E23</f>
        <v>173.06276396357401</v>
      </c>
      <c r="F167" s="142">
        <f t="shared" ref="F167" si="34">E167-D167</f>
        <v>45.772583984802225</v>
      </c>
      <c r="G167" s="136">
        <f t="shared" ref="G167" si="35">E167/D167*100</f>
        <v>135.95924209741531</v>
      </c>
      <c r="H167" s="130" t="s">
        <v>1028</v>
      </c>
    </row>
    <row r="168" spans="1:8" ht="35.25" customHeight="1">
      <c r="A168" s="131" t="s">
        <v>655</v>
      </c>
      <c r="B168" s="138" t="s">
        <v>1037</v>
      </c>
      <c r="C168" s="132" t="s">
        <v>118</v>
      </c>
      <c r="D168" s="182">
        <v>0</v>
      </c>
      <c r="E168" s="183">
        <v>0</v>
      </c>
      <c r="F168" s="135" t="s">
        <v>1028</v>
      </c>
      <c r="G168" s="135" t="s">
        <v>1028</v>
      </c>
      <c r="H168" s="137" t="s">
        <v>1028</v>
      </c>
    </row>
    <row r="169" spans="1:8" ht="35.25" customHeight="1">
      <c r="A169" s="131" t="s">
        <v>908</v>
      </c>
      <c r="B169" s="151" t="s">
        <v>120</v>
      </c>
      <c r="C169" s="132" t="s">
        <v>118</v>
      </c>
      <c r="D169" s="182">
        <v>0</v>
      </c>
      <c r="E169" s="183">
        <v>0</v>
      </c>
      <c r="F169" s="135" t="s">
        <v>1028</v>
      </c>
      <c r="G169" s="135" t="s">
        <v>1028</v>
      </c>
      <c r="H169" s="137" t="s">
        <v>1028</v>
      </c>
    </row>
    <row r="170" spans="1:8" ht="35.25" customHeight="1">
      <c r="A170" s="131" t="s">
        <v>909</v>
      </c>
      <c r="B170" s="151" t="s">
        <v>121</v>
      </c>
      <c r="C170" s="132" t="s">
        <v>118</v>
      </c>
      <c r="D170" s="182">
        <v>0</v>
      </c>
      <c r="E170" s="183">
        <v>0</v>
      </c>
      <c r="F170" s="135" t="s">
        <v>1028</v>
      </c>
      <c r="G170" s="135" t="s">
        <v>1028</v>
      </c>
      <c r="H170" s="137" t="s">
        <v>1028</v>
      </c>
    </row>
    <row r="171" spans="1:8" ht="35.25" customHeight="1">
      <c r="A171" s="131" t="s">
        <v>910</v>
      </c>
      <c r="B171" s="151" t="s">
        <v>122</v>
      </c>
      <c r="C171" s="132" t="s">
        <v>118</v>
      </c>
      <c r="D171" s="182">
        <v>0</v>
      </c>
      <c r="E171" s="183">
        <v>0</v>
      </c>
      <c r="F171" s="135" t="s">
        <v>1028</v>
      </c>
      <c r="G171" s="135" t="s">
        <v>1028</v>
      </c>
      <c r="H171" s="137" t="s">
        <v>1028</v>
      </c>
    </row>
    <row r="172" spans="1:8" ht="35.25" customHeight="1">
      <c r="A172" s="131" t="s">
        <v>656</v>
      </c>
      <c r="B172" s="138" t="s">
        <v>123</v>
      </c>
      <c r="C172" s="132" t="s">
        <v>118</v>
      </c>
      <c r="D172" s="182">
        <v>0</v>
      </c>
      <c r="E172" s="183">
        <v>0</v>
      </c>
      <c r="F172" s="135" t="s">
        <v>1028</v>
      </c>
      <c r="G172" s="135" t="s">
        <v>1028</v>
      </c>
      <c r="H172" s="137" t="s">
        <v>1028</v>
      </c>
    </row>
    <row r="173" spans="1:8" ht="35.25" customHeight="1">
      <c r="A173" s="131" t="s">
        <v>657</v>
      </c>
      <c r="B173" s="138" t="s">
        <v>124</v>
      </c>
      <c r="C173" s="132" t="s">
        <v>118</v>
      </c>
      <c r="D173" s="184">
        <f>D29</f>
        <v>127.29017997877179</v>
      </c>
      <c r="E173" s="185">
        <f>E29</f>
        <v>127.19032673897402</v>
      </c>
      <c r="F173" s="142">
        <f t="shared" ref="F173" si="36">E173-D173</f>
        <v>-9.9853239797766946E-2</v>
      </c>
      <c r="G173" s="136">
        <f t="shared" ref="G173" si="37">E173/D173*100</f>
        <v>99.921554640103096</v>
      </c>
      <c r="H173" s="137" t="s">
        <v>1028</v>
      </c>
    </row>
    <row r="174" spans="1:8" ht="35.25" customHeight="1">
      <c r="A174" s="131" t="s">
        <v>658</v>
      </c>
      <c r="B174" s="138" t="s">
        <v>125</v>
      </c>
      <c r="C174" s="132" t="s">
        <v>118</v>
      </c>
      <c r="D174" s="182">
        <v>0</v>
      </c>
      <c r="E174" s="185" t="str">
        <f t="shared" ref="E174:E183" si="38">E30</f>
        <v>-</v>
      </c>
      <c r="F174" s="135" t="s">
        <v>1028</v>
      </c>
      <c r="G174" s="135" t="s">
        <v>1028</v>
      </c>
      <c r="H174" s="137" t="s">
        <v>1028</v>
      </c>
    </row>
    <row r="175" spans="1:8" ht="35.25" customHeight="1">
      <c r="A175" s="131" t="s">
        <v>659</v>
      </c>
      <c r="B175" s="138" t="s">
        <v>126</v>
      </c>
      <c r="C175" s="132" t="s">
        <v>118</v>
      </c>
      <c r="D175" s="182">
        <v>0</v>
      </c>
      <c r="E175" s="185">
        <f t="shared" si="38"/>
        <v>0</v>
      </c>
      <c r="F175" s="135" t="s">
        <v>1028</v>
      </c>
      <c r="G175" s="135" t="s">
        <v>1028</v>
      </c>
      <c r="H175" s="137" t="s">
        <v>1028</v>
      </c>
    </row>
    <row r="176" spans="1:8" ht="35.25" customHeight="1">
      <c r="A176" s="131" t="s">
        <v>660</v>
      </c>
      <c r="B176" s="138" t="s">
        <v>127</v>
      </c>
      <c r="C176" s="132" t="s">
        <v>118</v>
      </c>
      <c r="D176" s="182">
        <v>0</v>
      </c>
      <c r="E176" s="185" t="str">
        <f t="shared" si="38"/>
        <v>-</v>
      </c>
      <c r="F176" s="135" t="s">
        <v>1028</v>
      </c>
      <c r="G176" s="135" t="s">
        <v>1028</v>
      </c>
      <c r="H176" s="137" t="s">
        <v>1028</v>
      </c>
    </row>
    <row r="177" spans="1:8" ht="35.25" customHeight="1">
      <c r="A177" s="131" t="s">
        <v>911</v>
      </c>
      <c r="B177" s="138" t="s">
        <v>128</v>
      </c>
      <c r="C177" s="132" t="s">
        <v>118</v>
      </c>
      <c r="D177" s="182">
        <v>0</v>
      </c>
      <c r="E177" s="185" t="str">
        <f t="shared" si="38"/>
        <v>-</v>
      </c>
      <c r="F177" s="135" t="s">
        <v>1028</v>
      </c>
      <c r="G177" s="135" t="s">
        <v>1028</v>
      </c>
      <c r="H177" s="137" t="s">
        <v>1028</v>
      </c>
    </row>
    <row r="178" spans="1:8" ht="35.25" customHeight="1">
      <c r="A178" s="131" t="s">
        <v>912</v>
      </c>
      <c r="B178" s="138" t="s">
        <v>129</v>
      </c>
      <c r="C178" s="132" t="s">
        <v>118</v>
      </c>
      <c r="D178" s="182">
        <v>0</v>
      </c>
      <c r="E178" s="185" t="str">
        <f t="shared" si="38"/>
        <v>-</v>
      </c>
      <c r="F178" s="135" t="s">
        <v>1028</v>
      </c>
      <c r="G178" s="135" t="s">
        <v>1028</v>
      </c>
      <c r="H178" s="137" t="s">
        <v>1028</v>
      </c>
    </row>
    <row r="179" spans="1:8" ht="35.25" customHeight="1">
      <c r="A179" s="131" t="s">
        <v>913</v>
      </c>
      <c r="B179" s="151" t="s">
        <v>1038</v>
      </c>
      <c r="C179" s="132" t="s">
        <v>118</v>
      </c>
      <c r="D179" s="182">
        <v>0</v>
      </c>
      <c r="E179" s="185" t="str">
        <f t="shared" si="38"/>
        <v>-</v>
      </c>
      <c r="F179" s="135" t="s">
        <v>1028</v>
      </c>
      <c r="G179" s="135" t="s">
        <v>1028</v>
      </c>
      <c r="H179" s="137" t="s">
        <v>1028</v>
      </c>
    </row>
    <row r="180" spans="1:8" ht="35.25" customHeight="1">
      <c r="A180" s="131" t="s">
        <v>914</v>
      </c>
      <c r="B180" s="151" t="s">
        <v>131</v>
      </c>
      <c r="C180" s="132" t="s">
        <v>118</v>
      </c>
      <c r="D180" s="182">
        <v>0</v>
      </c>
      <c r="E180" s="185" t="str">
        <f t="shared" si="38"/>
        <v>-</v>
      </c>
      <c r="F180" s="135" t="s">
        <v>1028</v>
      </c>
      <c r="G180" s="135" t="s">
        <v>1028</v>
      </c>
      <c r="H180" s="137" t="s">
        <v>1028</v>
      </c>
    </row>
    <row r="181" spans="1:8" ht="35.25" customHeight="1">
      <c r="A181" s="131" t="s">
        <v>915</v>
      </c>
      <c r="B181" s="153" t="s">
        <v>564</v>
      </c>
      <c r="C181" s="132" t="s">
        <v>118</v>
      </c>
      <c r="D181" s="182">
        <v>0</v>
      </c>
      <c r="E181" s="185"/>
      <c r="F181" s="135" t="s">
        <v>1028</v>
      </c>
      <c r="G181" s="135" t="s">
        <v>1028</v>
      </c>
      <c r="H181" s="137" t="s">
        <v>1028</v>
      </c>
    </row>
    <row r="182" spans="1:8" ht="35.25" customHeight="1">
      <c r="A182" s="131" t="s">
        <v>916</v>
      </c>
      <c r="B182" s="151" t="s">
        <v>565</v>
      </c>
      <c r="C182" s="132" t="s">
        <v>118</v>
      </c>
      <c r="D182" s="182">
        <v>0</v>
      </c>
      <c r="E182" s="185"/>
      <c r="F182" s="135" t="s">
        <v>1028</v>
      </c>
      <c r="G182" s="135" t="s">
        <v>1028</v>
      </c>
      <c r="H182" s="137" t="s">
        <v>1028</v>
      </c>
    </row>
    <row r="183" spans="1:8" ht="35.25" customHeight="1">
      <c r="A183" s="131" t="s">
        <v>917</v>
      </c>
      <c r="B183" s="151" t="s">
        <v>566</v>
      </c>
      <c r="C183" s="132" t="s">
        <v>118</v>
      </c>
      <c r="D183" s="182">
        <v>0</v>
      </c>
      <c r="E183" s="185" t="str">
        <f t="shared" si="38"/>
        <v>-</v>
      </c>
      <c r="F183" s="135" t="s">
        <v>1028</v>
      </c>
      <c r="G183" s="135" t="s">
        <v>1028</v>
      </c>
      <c r="H183" s="137" t="s">
        <v>1028</v>
      </c>
    </row>
    <row r="184" spans="1:8" ht="35.25" customHeight="1">
      <c r="A184" s="131" t="s">
        <v>918</v>
      </c>
      <c r="B184" s="138" t="s">
        <v>132</v>
      </c>
      <c r="C184" s="132" t="s">
        <v>118</v>
      </c>
      <c r="D184" s="182">
        <v>0</v>
      </c>
      <c r="E184" s="185">
        <f>E37</f>
        <v>45.872437224599999</v>
      </c>
      <c r="F184" s="135" t="s">
        <v>1028</v>
      </c>
      <c r="G184" s="135" t="s">
        <v>1028</v>
      </c>
      <c r="H184" s="137" t="s">
        <v>1028</v>
      </c>
    </row>
    <row r="185" spans="1:8" ht="35.25" customHeight="1">
      <c r="A185" s="131" t="s">
        <v>567</v>
      </c>
      <c r="B185" s="249" t="s">
        <v>568</v>
      </c>
      <c r="C185" s="132" t="s">
        <v>118</v>
      </c>
      <c r="D185" s="184">
        <f>SUM(D187+D191+D194+D195+D196+D198+D199+D200+D202)</f>
        <v>144.72812590657949</v>
      </c>
      <c r="E185" s="185">
        <f>SUM(E187+E191+E194+E195+E196+E198+E199+E200+E202)</f>
        <v>138.65147343037097</v>
      </c>
      <c r="F185" s="142">
        <f t="shared" ref="F185" si="39">E185-D185</f>
        <v>-6.0766524762085226</v>
      </c>
      <c r="G185" s="136">
        <f t="shared" ref="G185" si="40">E185/D185*100</f>
        <v>95.801332713911506</v>
      </c>
      <c r="H185" s="137" t="s">
        <v>1028</v>
      </c>
    </row>
    <row r="186" spans="1:8" ht="35.25" customHeight="1">
      <c r="A186" s="131" t="s">
        <v>919</v>
      </c>
      <c r="B186" s="153" t="s">
        <v>569</v>
      </c>
      <c r="C186" s="132" t="s">
        <v>118</v>
      </c>
      <c r="D186" s="182">
        <v>0</v>
      </c>
      <c r="E186" s="183">
        <v>0</v>
      </c>
      <c r="F186" s="135" t="s">
        <v>1028</v>
      </c>
      <c r="G186" s="135" t="s">
        <v>1028</v>
      </c>
      <c r="H186" s="137" t="s">
        <v>1028</v>
      </c>
    </row>
    <row r="187" spans="1:8" ht="35.25" customHeight="1">
      <c r="A187" s="131" t="s">
        <v>920</v>
      </c>
      <c r="B187" s="153" t="s">
        <v>570</v>
      </c>
      <c r="C187" s="132" t="s">
        <v>118</v>
      </c>
      <c r="D187" s="184">
        <f>D189+D190</f>
        <v>18.528637636947423</v>
      </c>
      <c r="E187" s="185">
        <f>E189+E190</f>
        <v>17.882992049439292</v>
      </c>
      <c r="F187" s="142">
        <f t="shared" ref="F187" si="41">E187-D187</f>
        <v>-0.64564558750813106</v>
      </c>
      <c r="G187" s="136">
        <f t="shared" ref="G187" si="42">E187/D187*100</f>
        <v>96.515417915990383</v>
      </c>
      <c r="H187" s="137" t="s">
        <v>1028</v>
      </c>
    </row>
    <row r="188" spans="1:8" ht="35.25" customHeight="1">
      <c r="A188" s="131" t="s">
        <v>921</v>
      </c>
      <c r="B188" s="151" t="s">
        <v>259</v>
      </c>
      <c r="C188" s="132" t="s">
        <v>118</v>
      </c>
      <c r="D188" s="182">
        <v>0</v>
      </c>
      <c r="E188" s="183">
        <v>0</v>
      </c>
      <c r="F188" s="135" t="s">
        <v>1028</v>
      </c>
      <c r="G188" s="135" t="s">
        <v>1028</v>
      </c>
      <c r="H188" s="137" t="s">
        <v>1028</v>
      </c>
    </row>
    <row r="189" spans="1:8" ht="35.25" customHeight="1">
      <c r="A189" s="131" t="s">
        <v>922</v>
      </c>
      <c r="B189" s="151" t="s">
        <v>571</v>
      </c>
      <c r="C189" s="132" t="s">
        <v>118</v>
      </c>
      <c r="D189" s="184">
        <f>D56-D57</f>
        <v>2.015861558400001</v>
      </c>
      <c r="E189" s="185">
        <f>E56-E57</f>
        <v>1.7065062299999987</v>
      </c>
      <c r="F189" s="142">
        <f t="shared" ref="F189:F191" si="43">E189-D189</f>
        <v>-0.30935532840000235</v>
      </c>
      <c r="G189" s="136">
        <f t="shared" ref="G189:G191" si="44">E189/D189*100</f>
        <v>84.653939795075061</v>
      </c>
      <c r="H189" s="137" t="s">
        <v>1028</v>
      </c>
    </row>
    <row r="190" spans="1:8" ht="35.25" customHeight="1">
      <c r="A190" s="131" t="s">
        <v>923</v>
      </c>
      <c r="B190" s="151" t="s">
        <v>572</v>
      </c>
      <c r="C190" s="132" t="s">
        <v>118</v>
      </c>
      <c r="D190" s="184">
        <f>D57</f>
        <v>16.512776078547422</v>
      </c>
      <c r="E190" s="185">
        <f>E57</f>
        <v>16.176485819439293</v>
      </c>
      <c r="F190" s="142">
        <f t="shared" si="43"/>
        <v>-0.33629025910812871</v>
      </c>
      <c r="G190" s="136">
        <f t="shared" si="44"/>
        <v>97.963454130859191</v>
      </c>
      <c r="H190" s="137" t="s">
        <v>1028</v>
      </c>
    </row>
    <row r="191" spans="1:8" ht="35.25" customHeight="1">
      <c r="A191" s="131" t="s">
        <v>924</v>
      </c>
      <c r="B191" s="153" t="s">
        <v>573</v>
      </c>
      <c r="C191" s="132" t="s">
        <v>118</v>
      </c>
      <c r="D191" s="184">
        <f>D63</f>
        <v>8.9347109426775013</v>
      </c>
      <c r="E191" s="185">
        <f>E63</f>
        <v>8.7578724666300012</v>
      </c>
      <c r="F191" s="142">
        <f t="shared" si="43"/>
        <v>-0.17683847604750014</v>
      </c>
      <c r="G191" s="136">
        <f t="shared" si="44"/>
        <v>98.020770037418743</v>
      </c>
      <c r="H191" s="137" t="s">
        <v>1028</v>
      </c>
    </row>
    <row r="192" spans="1:8" ht="35.25" customHeight="1">
      <c r="A192" s="131" t="s">
        <v>925</v>
      </c>
      <c r="B192" s="153" t="s">
        <v>574</v>
      </c>
      <c r="C192" s="132" t="s">
        <v>118</v>
      </c>
      <c r="D192" s="182">
        <v>0</v>
      </c>
      <c r="E192" s="183">
        <v>0</v>
      </c>
      <c r="F192" s="135" t="s">
        <v>1028</v>
      </c>
      <c r="G192" s="135" t="s">
        <v>1028</v>
      </c>
      <c r="H192" s="137" t="s">
        <v>1028</v>
      </c>
    </row>
    <row r="193" spans="1:8" ht="35.25" customHeight="1">
      <c r="A193" s="131" t="s">
        <v>926</v>
      </c>
      <c r="B193" s="153" t="s">
        <v>575</v>
      </c>
      <c r="C193" s="132" t="s">
        <v>118</v>
      </c>
      <c r="D193" s="182">
        <v>0</v>
      </c>
      <c r="E193" s="183">
        <v>0</v>
      </c>
      <c r="F193" s="135" t="s">
        <v>1028</v>
      </c>
      <c r="G193" s="135" t="s">
        <v>1028</v>
      </c>
      <c r="H193" s="137" t="s">
        <v>1028</v>
      </c>
    </row>
    <row r="194" spans="1:8" ht="35.25" customHeight="1">
      <c r="A194" s="131" t="s">
        <v>927</v>
      </c>
      <c r="B194" s="153" t="s">
        <v>576</v>
      </c>
      <c r="C194" s="132" t="s">
        <v>118</v>
      </c>
      <c r="D194" s="391">
        <f>D68/1.304</f>
        <v>53.106737882208584</v>
      </c>
      <c r="E194" s="154">
        <f>E68/1.304</f>
        <v>54.797122346625748</v>
      </c>
      <c r="F194" s="142">
        <f t="shared" ref="F194:F200" si="45">E194-D194</f>
        <v>1.6903844644171642</v>
      </c>
      <c r="G194" s="136">
        <f t="shared" ref="G194:G200" si="46">E194/D194*100</f>
        <v>103.18299434652994</v>
      </c>
      <c r="H194" s="137" t="s">
        <v>1028</v>
      </c>
    </row>
    <row r="195" spans="1:8" ht="35.25" customHeight="1">
      <c r="A195" s="131" t="s">
        <v>928</v>
      </c>
      <c r="B195" s="153" t="s">
        <v>577</v>
      </c>
      <c r="C195" s="132" t="s">
        <v>118</v>
      </c>
      <c r="D195" s="391">
        <f>D68-D194</f>
        <v>16.144448316191408</v>
      </c>
      <c r="E195" s="154">
        <f>E68-E194</f>
        <v>16.658325193374232</v>
      </c>
      <c r="F195" s="142">
        <f t="shared" si="45"/>
        <v>0.51387687718282393</v>
      </c>
      <c r="G195" s="136">
        <f t="shared" si="46"/>
        <v>103.18299434652995</v>
      </c>
      <c r="H195" s="137" t="s">
        <v>1028</v>
      </c>
    </row>
    <row r="196" spans="1:8" ht="35.25" customHeight="1">
      <c r="A196" s="131" t="s">
        <v>929</v>
      </c>
      <c r="B196" s="153" t="s">
        <v>578</v>
      </c>
      <c r="C196" s="132" t="s">
        <v>118</v>
      </c>
      <c r="D196" s="184">
        <f>D70+D197</f>
        <v>4.5276646561139726</v>
      </c>
      <c r="E196" s="185">
        <f>E70+E197</f>
        <v>4.6059157360794476</v>
      </c>
      <c r="F196" s="142">
        <f t="shared" si="45"/>
        <v>7.8251079965474979E-2</v>
      </c>
      <c r="G196" s="136">
        <f t="shared" si="46"/>
        <v>101.72828789031026</v>
      </c>
      <c r="H196" s="137" t="s">
        <v>1028</v>
      </c>
    </row>
    <row r="197" spans="1:8" ht="35.25" customHeight="1">
      <c r="A197" s="131" t="s">
        <v>930</v>
      </c>
      <c r="B197" s="151" t="s">
        <v>579</v>
      </c>
      <c r="C197" s="132" t="s">
        <v>118</v>
      </c>
      <c r="D197" s="182">
        <f>D124</f>
        <v>0</v>
      </c>
      <c r="E197" s="186">
        <f>E124</f>
        <v>0</v>
      </c>
      <c r="F197" s="142">
        <f t="shared" si="45"/>
        <v>0</v>
      </c>
      <c r="G197" s="136" t="e">
        <f t="shared" si="46"/>
        <v>#DIV/0!</v>
      </c>
      <c r="H197" s="137" t="s">
        <v>1028</v>
      </c>
    </row>
    <row r="198" spans="1:8" ht="35.25" customHeight="1">
      <c r="A198" s="131" t="s">
        <v>931</v>
      </c>
      <c r="B198" s="153" t="s">
        <v>580</v>
      </c>
      <c r="C198" s="132" t="s">
        <v>118</v>
      </c>
      <c r="D198" s="184">
        <f>D60</f>
        <v>7.453238176000001</v>
      </c>
      <c r="E198" s="185">
        <f>E60</f>
        <v>5.1204756750000007</v>
      </c>
      <c r="F198" s="142">
        <f t="shared" si="45"/>
        <v>-2.3327625010000004</v>
      </c>
      <c r="G198" s="136">
        <f t="shared" si="46"/>
        <v>68.701355760886926</v>
      </c>
      <c r="H198" s="137" t="s">
        <v>1028</v>
      </c>
    </row>
    <row r="199" spans="1:8" ht="35.25" customHeight="1">
      <c r="A199" s="131" t="s">
        <v>932</v>
      </c>
      <c r="B199" s="153" t="s">
        <v>581</v>
      </c>
      <c r="C199" s="132" t="s">
        <v>118</v>
      </c>
      <c r="D199" s="184">
        <f>D67</f>
        <v>0.82089100000000048</v>
      </c>
      <c r="E199" s="185">
        <f>E67</f>
        <v>0.46736941999999909</v>
      </c>
      <c r="F199" s="142">
        <f t="shared" si="45"/>
        <v>-0.35352158000000139</v>
      </c>
      <c r="G199" s="136">
        <f t="shared" si="46"/>
        <v>56.93440663864007</v>
      </c>
      <c r="H199" s="137" t="s">
        <v>1028</v>
      </c>
    </row>
    <row r="200" spans="1:8" ht="35.25" customHeight="1">
      <c r="A200" s="131" t="s">
        <v>933</v>
      </c>
      <c r="B200" s="153" t="s">
        <v>582</v>
      </c>
      <c r="C200" s="132" t="s">
        <v>118</v>
      </c>
      <c r="D200" s="184">
        <f>D75</f>
        <v>19.662256090000003</v>
      </c>
      <c r="E200" s="185">
        <f>E75</f>
        <v>15.1476358</v>
      </c>
      <c r="F200" s="142">
        <f t="shared" si="45"/>
        <v>-4.5146202900000034</v>
      </c>
      <c r="G200" s="136">
        <f t="shared" si="46"/>
        <v>77.039154259128551</v>
      </c>
      <c r="H200" s="137" t="s">
        <v>1028</v>
      </c>
    </row>
    <row r="201" spans="1:8" ht="35.25" customHeight="1">
      <c r="A201" s="131" t="s">
        <v>934</v>
      </c>
      <c r="B201" s="153" t="s">
        <v>583</v>
      </c>
      <c r="C201" s="132" t="s">
        <v>118</v>
      </c>
      <c r="D201" s="182">
        <v>0</v>
      </c>
      <c r="E201" s="183">
        <v>0</v>
      </c>
      <c r="F201" s="135" t="s">
        <v>1028</v>
      </c>
      <c r="G201" s="135" t="s">
        <v>1028</v>
      </c>
      <c r="H201" s="137" t="s">
        <v>1028</v>
      </c>
    </row>
    <row r="202" spans="1:8" ht="35.25" customHeight="1">
      <c r="A202" s="131" t="s">
        <v>935</v>
      </c>
      <c r="B202" s="153" t="s">
        <v>584</v>
      </c>
      <c r="C202" s="132" t="s">
        <v>118</v>
      </c>
      <c r="D202" s="184">
        <f>D61+D67+D76+3.795</f>
        <v>15.54954120644058</v>
      </c>
      <c r="E202" s="185">
        <f>E61+E67+E76+5.099</f>
        <v>15.213764743222235</v>
      </c>
      <c r="F202" s="142">
        <f t="shared" ref="F202" si="47">E202-D202</f>
        <v>-0.33577646321834465</v>
      </c>
      <c r="G202" s="136">
        <f t="shared" ref="G202" si="48">E202/D202*100</f>
        <v>97.840602119635093</v>
      </c>
      <c r="H202" s="137" t="s">
        <v>1028</v>
      </c>
    </row>
    <row r="203" spans="1:8" ht="35.25" customHeight="1">
      <c r="A203" s="131" t="s">
        <v>585</v>
      </c>
      <c r="B203" s="249" t="s">
        <v>586</v>
      </c>
      <c r="C203" s="132" t="s">
        <v>118</v>
      </c>
      <c r="D203" s="182">
        <v>0</v>
      </c>
      <c r="E203" s="183">
        <v>0</v>
      </c>
      <c r="F203" s="135" t="s">
        <v>1028</v>
      </c>
      <c r="G203" s="135" t="s">
        <v>1028</v>
      </c>
      <c r="H203" s="137" t="s">
        <v>1028</v>
      </c>
    </row>
    <row r="204" spans="1:8" ht="35.25" customHeight="1">
      <c r="A204" s="131" t="s">
        <v>936</v>
      </c>
      <c r="B204" s="153" t="s">
        <v>587</v>
      </c>
      <c r="C204" s="132" t="s">
        <v>118</v>
      </c>
      <c r="D204" s="182">
        <v>0</v>
      </c>
      <c r="E204" s="183">
        <v>0</v>
      </c>
      <c r="F204" s="135" t="s">
        <v>1028</v>
      </c>
      <c r="G204" s="135" t="s">
        <v>1028</v>
      </c>
      <c r="H204" s="137" t="s">
        <v>1028</v>
      </c>
    </row>
    <row r="205" spans="1:8" ht="35.25" customHeight="1">
      <c r="A205" s="131" t="s">
        <v>937</v>
      </c>
      <c r="B205" s="153" t="s">
        <v>1045</v>
      </c>
      <c r="C205" s="132" t="s">
        <v>118</v>
      </c>
      <c r="D205" s="182">
        <v>0</v>
      </c>
      <c r="E205" s="183">
        <v>0</v>
      </c>
      <c r="F205" s="135" t="s">
        <v>1028</v>
      </c>
      <c r="G205" s="135" t="s">
        <v>1028</v>
      </c>
      <c r="H205" s="137" t="s">
        <v>1028</v>
      </c>
    </row>
    <row r="206" spans="1:8" ht="35.25" customHeight="1">
      <c r="A206" s="131" t="s">
        <v>938</v>
      </c>
      <c r="B206" s="151" t="s">
        <v>588</v>
      </c>
      <c r="C206" s="132" t="s">
        <v>118</v>
      </c>
      <c r="D206" s="182">
        <v>0</v>
      </c>
      <c r="E206" s="183">
        <v>0</v>
      </c>
      <c r="F206" s="135" t="s">
        <v>1028</v>
      </c>
      <c r="G206" s="135" t="s">
        <v>1028</v>
      </c>
      <c r="H206" s="137" t="s">
        <v>1028</v>
      </c>
    </row>
    <row r="207" spans="1:8" ht="35.25" customHeight="1">
      <c r="A207" s="131" t="s">
        <v>589</v>
      </c>
      <c r="B207" s="155" t="s">
        <v>420</v>
      </c>
      <c r="C207" s="132" t="s">
        <v>118</v>
      </c>
      <c r="D207" s="182">
        <v>0</v>
      </c>
      <c r="E207" s="183">
        <v>0</v>
      </c>
      <c r="F207" s="135" t="s">
        <v>1028</v>
      </c>
      <c r="G207" s="135" t="s">
        <v>1028</v>
      </c>
      <c r="H207" s="137" t="s">
        <v>1028</v>
      </c>
    </row>
    <row r="208" spans="1:8" ht="35.25" customHeight="1">
      <c r="A208" s="131" t="s">
        <v>590</v>
      </c>
      <c r="B208" s="155" t="s">
        <v>423</v>
      </c>
      <c r="C208" s="132" t="s">
        <v>118</v>
      </c>
      <c r="D208" s="182">
        <v>0</v>
      </c>
      <c r="E208" s="183">
        <v>0</v>
      </c>
      <c r="F208" s="135" t="s">
        <v>1028</v>
      </c>
      <c r="G208" s="135" t="s">
        <v>1028</v>
      </c>
      <c r="H208" s="137" t="s">
        <v>1028</v>
      </c>
    </row>
    <row r="209" spans="1:8" ht="35.25" customHeight="1">
      <c r="A209" s="131" t="s">
        <v>939</v>
      </c>
      <c r="B209" s="153" t="s">
        <v>591</v>
      </c>
      <c r="C209" s="132" t="s">
        <v>118</v>
      </c>
      <c r="D209" s="182">
        <v>0</v>
      </c>
      <c r="E209" s="183">
        <v>0</v>
      </c>
      <c r="F209" s="135" t="s">
        <v>1028</v>
      </c>
      <c r="G209" s="135" t="s">
        <v>1028</v>
      </c>
      <c r="H209" s="137" t="s">
        <v>1028</v>
      </c>
    </row>
    <row r="210" spans="1:8" ht="35.25" customHeight="1">
      <c r="A210" s="131" t="s">
        <v>592</v>
      </c>
      <c r="B210" s="249" t="s">
        <v>593</v>
      </c>
      <c r="C210" s="132" t="s">
        <v>118</v>
      </c>
      <c r="D210" s="182">
        <v>0</v>
      </c>
      <c r="E210" s="183">
        <v>0</v>
      </c>
      <c r="F210" s="135" t="s">
        <v>1028</v>
      </c>
      <c r="G210" s="135" t="s">
        <v>1028</v>
      </c>
      <c r="H210" s="137" t="s">
        <v>1028</v>
      </c>
    </row>
    <row r="211" spans="1:8" ht="35.25" customHeight="1">
      <c r="A211" s="131" t="s">
        <v>940</v>
      </c>
      <c r="B211" s="153" t="s">
        <v>594</v>
      </c>
      <c r="C211" s="132" t="s">
        <v>118</v>
      </c>
      <c r="D211" s="182">
        <f>SUM(D212:D217)</f>
        <v>31.449000000000002</v>
      </c>
      <c r="E211" s="392">
        <f>SUM(E212:E217)</f>
        <v>4.3633333333333333</v>
      </c>
      <c r="F211" s="142">
        <f t="shared" ref="F211:F212" si="49">E211-D211</f>
        <v>-27.085666666666668</v>
      </c>
      <c r="G211" s="136">
        <f t="shared" ref="G211:G212" si="50">E211/D211*100</f>
        <v>13.874315028564766</v>
      </c>
      <c r="H211" s="137" t="s">
        <v>1028</v>
      </c>
    </row>
    <row r="212" spans="1:8" ht="35.25" customHeight="1">
      <c r="A212" s="131" t="s">
        <v>941</v>
      </c>
      <c r="B212" s="151" t="s">
        <v>595</v>
      </c>
      <c r="C212" s="132" t="s">
        <v>118</v>
      </c>
      <c r="D212" s="182">
        <v>31.449000000000002</v>
      </c>
      <c r="E212" s="185">
        <f>'12'!M18</f>
        <v>4.3633333333333333</v>
      </c>
      <c r="F212" s="142">
        <f t="shared" si="49"/>
        <v>-27.085666666666668</v>
      </c>
      <c r="G212" s="136">
        <f t="shared" si="50"/>
        <v>13.874315028564766</v>
      </c>
      <c r="H212" s="137" t="s">
        <v>1028</v>
      </c>
    </row>
    <row r="213" spans="1:8" ht="35.25" customHeight="1">
      <c r="A213" s="131" t="s">
        <v>942</v>
      </c>
      <c r="B213" s="151" t="s">
        <v>596</v>
      </c>
      <c r="C213" s="132" t="s">
        <v>118</v>
      </c>
      <c r="D213" s="182">
        <v>0</v>
      </c>
      <c r="E213" s="183">
        <v>0</v>
      </c>
      <c r="F213" s="135" t="s">
        <v>1028</v>
      </c>
      <c r="G213" s="135" t="s">
        <v>1028</v>
      </c>
      <c r="H213" s="137" t="s">
        <v>1028</v>
      </c>
    </row>
    <row r="214" spans="1:8" ht="35.25" customHeight="1">
      <c r="A214" s="131" t="s">
        <v>943</v>
      </c>
      <c r="B214" s="151" t="s">
        <v>597</v>
      </c>
      <c r="C214" s="132" t="s">
        <v>118</v>
      </c>
      <c r="D214" s="182">
        <v>0</v>
      </c>
      <c r="E214" s="183">
        <v>0</v>
      </c>
      <c r="F214" s="135" t="s">
        <v>1028</v>
      </c>
      <c r="G214" s="135" t="s">
        <v>1028</v>
      </c>
      <c r="H214" s="137" t="s">
        <v>1028</v>
      </c>
    </row>
    <row r="215" spans="1:8" ht="35.25" customHeight="1">
      <c r="A215" s="131" t="s">
        <v>944</v>
      </c>
      <c r="B215" s="151" t="s">
        <v>598</v>
      </c>
      <c r="C215" s="132" t="s">
        <v>118</v>
      </c>
      <c r="D215" s="182">
        <v>0</v>
      </c>
      <c r="E215" s="183">
        <v>0</v>
      </c>
      <c r="F215" s="135" t="s">
        <v>1028</v>
      </c>
      <c r="G215" s="135" t="s">
        <v>1028</v>
      </c>
      <c r="H215" s="137" t="s">
        <v>1028</v>
      </c>
    </row>
    <row r="216" spans="1:8" ht="35.25" customHeight="1">
      <c r="A216" s="131" t="s">
        <v>945</v>
      </c>
      <c r="B216" s="151" t="s">
        <v>599</v>
      </c>
      <c r="C216" s="132" t="s">
        <v>118</v>
      </c>
      <c r="D216" s="182">
        <v>0</v>
      </c>
      <c r="E216" s="183">
        <v>0</v>
      </c>
      <c r="F216" s="135" t="s">
        <v>1028</v>
      </c>
      <c r="G216" s="135" t="s">
        <v>1028</v>
      </c>
      <c r="H216" s="137" t="s">
        <v>1028</v>
      </c>
    </row>
    <row r="217" spans="1:8" ht="35.25" customHeight="1">
      <c r="A217" s="131" t="s">
        <v>946</v>
      </c>
      <c r="B217" s="151" t="s">
        <v>600</v>
      </c>
      <c r="C217" s="132" t="s">
        <v>118</v>
      </c>
      <c r="D217" s="182">
        <v>0</v>
      </c>
      <c r="E217" s="183">
        <v>0</v>
      </c>
      <c r="F217" s="135" t="s">
        <v>1028</v>
      </c>
      <c r="G217" s="135" t="s">
        <v>1028</v>
      </c>
      <c r="H217" s="137" t="s">
        <v>1028</v>
      </c>
    </row>
    <row r="218" spans="1:8" ht="35.25" customHeight="1">
      <c r="A218" s="131" t="s">
        <v>947</v>
      </c>
      <c r="B218" s="153" t="s">
        <v>601</v>
      </c>
      <c r="C218" s="132" t="s">
        <v>118</v>
      </c>
      <c r="D218" s="182">
        <v>0</v>
      </c>
      <c r="E218" s="183">
        <v>0</v>
      </c>
      <c r="F218" s="135" t="s">
        <v>1028</v>
      </c>
      <c r="G218" s="135" t="s">
        <v>1028</v>
      </c>
      <c r="H218" s="137" t="s">
        <v>1028</v>
      </c>
    </row>
    <row r="219" spans="1:8" ht="35.25" customHeight="1">
      <c r="A219" s="131" t="s">
        <v>948</v>
      </c>
      <c r="B219" s="153" t="s">
        <v>602</v>
      </c>
      <c r="C219" s="132" t="s">
        <v>118</v>
      </c>
      <c r="D219" s="182">
        <v>0</v>
      </c>
      <c r="E219" s="183">
        <v>0</v>
      </c>
      <c r="F219" s="135" t="s">
        <v>1028</v>
      </c>
      <c r="G219" s="135" t="s">
        <v>1028</v>
      </c>
      <c r="H219" s="137" t="s">
        <v>1028</v>
      </c>
    </row>
    <row r="220" spans="1:8" ht="35.25" customHeight="1">
      <c r="A220" s="131" t="s">
        <v>949</v>
      </c>
      <c r="B220" s="153" t="s">
        <v>169</v>
      </c>
      <c r="C220" s="132" t="s">
        <v>223</v>
      </c>
      <c r="D220" s="182">
        <v>0</v>
      </c>
      <c r="E220" s="183">
        <v>0</v>
      </c>
      <c r="F220" s="135" t="s">
        <v>1028</v>
      </c>
      <c r="G220" s="135" t="s">
        <v>1028</v>
      </c>
      <c r="H220" s="137" t="s">
        <v>1028</v>
      </c>
    </row>
    <row r="221" spans="1:8" ht="35.25" customHeight="1">
      <c r="A221" s="131" t="s">
        <v>950</v>
      </c>
      <c r="B221" s="153" t="s">
        <v>603</v>
      </c>
      <c r="C221" s="132" t="s">
        <v>118</v>
      </c>
      <c r="D221" s="182">
        <v>0</v>
      </c>
      <c r="E221" s="183">
        <v>0</v>
      </c>
      <c r="F221" s="135" t="s">
        <v>1028</v>
      </c>
      <c r="G221" s="135" t="s">
        <v>1028</v>
      </c>
      <c r="H221" s="137" t="s">
        <v>1028</v>
      </c>
    </row>
    <row r="222" spans="1:8" ht="35.25" customHeight="1">
      <c r="A222" s="131" t="s">
        <v>604</v>
      </c>
      <c r="B222" s="249" t="s">
        <v>605</v>
      </c>
      <c r="C222" s="132" t="s">
        <v>118</v>
      </c>
      <c r="D222" s="182">
        <v>0</v>
      </c>
      <c r="E222" s="185">
        <f>E223</f>
        <v>2.3289568300000001</v>
      </c>
      <c r="F222" s="135" t="s">
        <v>1028</v>
      </c>
      <c r="G222" s="135" t="s">
        <v>1028</v>
      </c>
      <c r="H222" s="137" t="s">
        <v>1028</v>
      </c>
    </row>
    <row r="223" spans="1:8" ht="35.25" customHeight="1">
      <c r="A223" s="131" t="s">
        <v>951</v>
      </c>
      <c r="B223" s="153" t="s">
        <v>606</v>
      </c>
      <c r="C223" s="132" t="s">
        <v>118</v>
      </c>
      <c r="D223" s="182">
        <v>0</v>
      </c>
      <c r="E223" s="185">
        <f>E99</f>
        <v>2.3289568300000001</v>
      </c>
      <c r="F223" s="135" t="s">
        <v>1028</v>
      </c>
      <c r="G223" s="135" t="s">
        <v>1028</v>
      </c>
      <c r="H223" s="137" t="s">
        <v>1028</v>
      </c>
    </row>
    <row r="224" spans="1:8" ht="35.25" customHeight="1">
      <c r="A224" s="131" t="s">
        <v>952</v>
      </c>
      <c r="B224" s="153" t="s">
        <v>1046</v>
      </c>
      <c r="C224" s="132" t="s">
        <v>118</v>
      </c>
      <c r="D224" s="182">
        <v>0</v>
      </c>
      <c r="E224" s="183">
        <v>0</v>
      </c>
      <c r="F224" s="135" t="s">
        <v>1028</v>
      </c>
      <c r="G224" s="135" t="s">
        <v>1028</v>
      </c>
      <c r="H224" s="137" t="s">
        <v>1028</v>
      </c>
    </row>
    <row r="225" spans="1:8" ht="35.25" customHeight="1">
      <c r="A225" s="131" t="s">
        <v>953</v>
      </c>
      <c r="B225" s="151" t="s">
        <v>607</v>
      </c>
      <c r="C225" s="132" t="s">
        <v>118</v>
      </c>
      <c r="D225" s="182">
        <v>0</v>
      </c>
      <c r="E225" s="183">
        <v>0</v>
      </c>
      <c r="F225" s="135" t="s">
        <v>1028</v>
      </c>
      <c r="G225" s="135" t="s">
        <v>1028</v>
      </c>
      <c r="H225" s="137" t="s">
        <v>1028</v>
      </c>
    </row>
    <row r="226" spans="1:8" ht="35.25" customHeight="1">
      <c r="A226" s="131" t="s">
        <v>954</v>
      </c>
      <c r="B226" s="151" t="s">
        <v>608</v>
      </c>
      <c r="C226" s="132" t="s">
        <v>118</v>
      </c>
      <c r="D226" s="182">
        <v>0</v>
      </c>
      <c r="E226" s="183">
        <v>0</v>
      </c>
      <c r="F226" s="135" t="s">
        <v>1028</v>
      </c>
      <c r="G226" s="135" t="s">
        <v>1028</v>
      </c>
      <c r="H226" s="137" t="s">
        <v>1028</v>
      </c>
    </row>
    <row r="227" spans="1:8" ht="35.25" customHeight="1">
      <c r="A227" s="131" t="s">
        <v>955</v>
      </c>
      <c r="B227" s="151" t="s">
        <v>202</v>
      </c>
      <c r="C227" s="132" t="s">
        <v>118</v>
      </c>
      <c r="D227" s="182">
        <v>0</v>
      </c>
      <c r="E227" s="183">
        <v>0</v>
      </c>
      <c r="F227" s="135" t="s">
        <v>1028</v>
      </c>
      <c r="G227" s="135" t="s">
        <v>1028</v>
      </c>
      <c r="H227" s="137" t="s">
        <v>1028</v>
      </c>
    </row>
    <row r="228" spans="1:8" ht="35.25" customHeight="1">
      <c r="A228" s="131" t="s">
        <v>956</v>
      </c>
      <c r="B228" s="153" t="s">
        <v>1047</v>
      </c>
      <c r="C228" s="132" t="s">
        <v>118</v>
      </c>
      <c r="D228" s="182">
        <v>0</v>
      </c>
      <c r="E228" s="183">
        <v>0</v>
      </c>
      <c r="F228" s="135" t="s">
        <v>1028</v>
      </c>
      <c r="G228" s="135" t="s">
        <v>1028</v>
      </c>
      <c r="H228" s="137" t="s">
        <v>1028</v>
      </c>
    </row>
    <row r="229" spans="1:8" ht="35.25" customHeight="1">
      <c r="A229" s="131" t="s">
        <v>957</v>
      </c>
      <c r="B229" s="153" t="s">
        <v>609</v>
      </c>
      <c r="C229" s="132" t="s">
        <v>118</v>
      </c>
      <c r="D229" s="182">
        <v>0</v>
      </c>
      <c r="E229" s="183">
        <v>0</v>
      </c>
      <c r="F229" s="135" t="s">
        <v>1028</v>
      </c>
      <c r="G229" s="135" t="s">
        <v>1028</v>
      </c>
      <c r="H229" s="137" t="s">
        <v>1028</v>
      </c>
    </row>
    <row r="230" spans="1:8" ht="35.25" customHeight="1">
      <c r="A230" s="131" t="s">
        <v>958</v>
      </c>
      <c r="B230" s="151" t="s">
        <v>610</v>
      </c>
      <c r="C230" s="132" t="s">
        <v>118</v>
      </c>
      <c r="D230" s="182">
        <v>0</v>
      </c>
      <c r="E230" s="183">
        <v>0</v>
      </c>
      <c r="F230" s="135" t="s">
        <v>1028</v>
      </c>
      <c r="G230" s="135" t="s">
        <v>1028</v>
      </c>
      <c r="H230" s="137" t="s">
        <v>1028</v>
      </c>
    </row>
    <row r="231" spans="1:8" ht="35.25" customHeight="1">
      <c r="A231" s="131" t="s">
        <v>959</v>
      </c>
      <c r="B231" s="151" t="s">
        <v>611</v>
      </c>
      <c r="C231" s="132" t="s">
        <v>118</v>
      </c>
      <c r="D231" s="182">
        <v>0</v>
      </c>
      <c r="E231" s="183">
        <v>0</v>
      </c>
      <c r="F231" s="135" t="s">
        <v>1028</v>
      </c>
      <c r="G231" s="135" t="s">
        <v>1028</v>
      </c>
      <c r="H231" s="137" t="s">
        <v>1028</v>
      </c>
    </row>
    <row r="232" spans="1:8" ht="35.25" customHeight="1">
      <c r="A232" s="131" t="s">
        <v>960</v>
      </c>
      <c r="B232" s="153" t="s">
        <v>612</v>
      </c>
      <c r="C232" s="132" t="s">
        <v>118</v>
      </c>
      <c r="D232" s="182">
        <v>0</v>
      </c>
      <c r="E232" s="183">
        <v>0</v>
      </c>
      <c r="F232" s="135" t="s">
        <v>1028</v>
      </c>
      <c r="G232" s="135" t="s">
        <v>1028</v>
      </c>
      <c r="H232" s="137" t="s">
        <v>1028</v>
      </c>
    </row>
    <row r="233" spans="1:8" ht="35.25" customHeight="1">
      <c r="A233" s="131" t="s">
        <v>961</v>
      </c>
      <c r="B233" s="153" t="s">
        <v>613</v>
      </c>
      <c r="C233" s="132" t="s">
        <v>118</v>
      </c>
      <c r="D233" s="182">
        <v>0</v>
      </c>
      <c r="E233" s="183">
        <v>0</v>
      </c>
      <c r="F233" s="135" t="s">
        <v>1028</v>
      </c>
      <c r="G233" s="135" t="s">
        <v>1028</v>
      </c>
      <c r="H233" s="137" t="s">
        <v>1028</v>
      </c>
    </row>
    <row r="234" spans="1:8" ht="35.25" customHeight="1">
      <c r="A234" s="131" t="s">
        <v>962</v>
      </c>
      <c r="B234" s="153" t="s">
        <v>614</v>
      </c>
      <c r="C234" s="132" t="s">
        <v>118</v>
      </c>
      <c r="D234" s="182">
        <v>0</v>
      </c>
      <c r="E234" s="183">
        <v>0</v>
      </c>
      <c r="F234" s="135" t="s">
        <v>1028</v>
      </c>
      <c r="G234" s="135" t="s">
        <v>1028</v>
      </c>
      <c r="H234" s="137" t="s">
        <v>1028</v>
      </c>
    </row>
    <row r="235" spans="1:8" ht="35.25" customHeight="1">
      <c r="A235" s="131" t="s">
        <v>615</v>
      </c>
      <c r="B235" s="249" t="s">
        <v>616</v>
      </c>
      <c r="C235" s="132" t="s">
        <v>118</v>
      </c>
      <c r="D235" s="182">
        <v>0</v>
      </c>
      <c r="E235" s="183">
        <v>0</v>
      </c>
      <c r="F235" s="135" t="s">
        <v>1028</v>
      </c>
      <c r="G235" s="135" t="s">
        <v>1028</v>
      </c>
      <c r="H235" s="137" t="s">
        <v>1028</v>
      </c>
    </row>
    <row r="236" spans="1:8" ht="35.25" customHeight="1">
      <c r="A236" s="131" t="s">
        <v>963</v>
      </c>
      <c r="B236" s="153" t="s">
        <v>1048</v>
      </c>
      <c r="C236" s="132" t="s">
        <v>118</v>
      </c>
      <c r="D236" s="182">
        <v>0</v>
      </c>
      <c r="E236" s="183">
        <v>0</v>
      </c>
      <c r="F236" s="135" t="s">
        <v>1028</v>
      </c>
      <c r="G236" s="135" t="s">
        <v>1028</v>
      </c>
      <c r="H236" s="137" t="s">
        <v>1028</v>
      </c>
    </row>
    <row r="237" spans="1:8" ht="35.25" customHeight="1">
      <c r="A237" s="131" t="s">
        <v>964</v>
      </c>
      <c r="B237" s="151" t="s">
        <v>607</v>
      </c>
      <c r="C237" s="132" t="s">
        <v>118</v>
      </c>
      <c r="D237" s="182">
        <v>0</v>
      </c>
      <c r="E237" s="183">
        <v>0</v>
      </c>
      <c r="F237" s="135" t="s">
        <v>1028</v>
      </c>
      <c r="G237" s="135" t="s">
        <v>1028</v>
      </c>
      <c r="H237" s="137" t="s">
        <v>1028</v>
      </c>
    </row>
    <row r="238" spans="1:8" ht="35.25" customHeight="1">
      <c r="A238" s="131" t="s">
        <v>965</v>
      </c>
      <c r="B238" s="151" t="s">
        <v>608</v>
      </c>
      <c r="C238" s="132" t="s">
        <v>118</v>
      </c>
      <c r="D238" s="182">
        <v>0</v>
      </c>
      <c r="E238" s="183">
        <v>0</v>
      </c>
      <c r="F238" s="135" t="s">
        <v>1028</v>
      </c>
      <c r="G238" s="135" t="s">
        <v>1028</v>
      </c>
      <c r="H238" s="137" t="s">
        <v>1028</v>
      </c>
    </row>
    <row r="239" spans="1:8" ht="35.25" customHeight="1">
      <c r="A239" s="131" t="s">
        <v>769</v>
      </c>
      <c r="B239" s="151" t="s">
        <v>202</v>
      </c>
      <c r="C239" s="132" t="s">
        <v>118</v>
      </c>
      <c r="D239" s="182">
        <v>0</v>
      </c>
      <c r="E239" s="183">
        <v>0</v>
      </c>
      <c r="F239" s="135" t="s">
        <v>1028</v>
      </c>
      <c r="G239" s="135" t="s">
        <v>1028</v>
      </c>
      <c r="H239" s="137" t="s">
        <v>1028</v>
      </c>
    </row>
    <row r="240" spans="1:8" ht="35.25" customHeight="1">
      <c r="A240" s="131" t="s">
        <v>770</v>
      </c>
      <c r="B240" s="153" t="s">
        <v>203</v>
      </c>
      <c r="C240" s="132" t="s">
        <v>118</v>
      </c>
      <c r="D240" s="182">
        <v>0</v>
      </c>
      <c r="E240" s="185">
        <v>0</v>
      </c>
      <c r="F240" s="135" t="s">
        <v>1028</v>
      </c>
      <c r="G240" s="135" t="s">
        <v>1028</v>
      </c>
      <c r="H240" s="137" t="s">
        <v>1028</v>
      </c>
    </row>
    <row r="241" spans="1:8" ht="35.25" customHeight="1">
      <c r="A241" s="131" t="s">
        <v>771</v>
      </c>
      <c r="B241" s="153" t="s">
        <v>204</v>
      </c>
      <c r="C241" s="132" t="s">
        <v>118</v>
      </c>
      <c r="D241" s="182">
        <v>0</v>
      </c>
      <c r="E241" s="183">
        <v>0</v>
      </c>
      <c r="F241" s="135" t="s">
        <v>1028</v>
      </c>
      <c r="G241" s="135" t="s">
        <v>1028</v>
      </c>
      <c r="H241" s="137" t="s">
        <v>1028</v>
      </c>
    </row>
    <row r="242" spans="1:8" ht="35.25" customHeight="1">
      <c r="A242" s="131" t="s">
        <v>205</v>
      </c>
      <c r="B242" s="249" t="s">
        <v>1049</v>
      </c>
      <c r="C242" s="132" t="s">
        <v>118</v>
      </c>
      <c r="D242" s="184">
        <f>D167-D185</f>
        <v>-17.437945927807704</v>
      </c>
      <c r="E242" s="185">
        <f>E167-E185-E52-E46</f>
        <v>-3.0185407387969576</v>
      </c>
      <c r="F242" s="142">
        <f t="shared" ref="F242:F244" si="51">E242-D242</f>
        <v>14.419405189010746</v>
      </c>
      <c r="G242" s="136">
        <f t="shared" ref="G242:G244" si="52">E242/D242*100</f>
        <v>17.310185220745481</v>
      </c>
      <c r="H242" s="137" t="s">
        <v>1028</v>
      </c>
    </row>
    <row r="243" spans="1:8" ht="35.25" customHeight="1">
      <c r="A243" s="131" t="s">
        <v>207</v>
      </c>
      <c r="B243" s="249" t="s">
        <v>1050</v>
      </c>
      <c r="C243" s="132" t="s">
        <v>118</v>
      </c>
      <c r="D243" s="182">
        <f>D203-D211</f>
        <v>-31.449000000000002</v>
      </c>
      <c r="E243" s="186">
        <f>E203-E211</f>
        <v>-4.3633333333333333</v>
      </c>
      <c r="F243" s="142">
        <f t="shared" si="51"/>
        <v>27.085666666666668</v>
      </c>
      <c r="G243" s="136">
        <f t="shared" si="52"/>
        <v>13.874315028564766</v>
      </c>
      <c r="H243" s="137" t="s">
        <v>1028</v>
      </c>
    </row>
    <row r="244" spans="1:8" ht="35.25" customHeight="1">
      <c r="A244" s="131" t="s">
        <v>772</v>
      </c>
      <c r="B244" s="153" t="s">
        <v>209</v>
      </c>
      <c r="C244" s="132" t="s">
        <v>118</v>
      </c>
      <c r="D244" s="182">
        <f>D243</f>
        <v>-31.449000000000002</v>
      </c>
      <c r="E244" s="186">
        <f>E243</f>
        <v>-4.3633333333333333</v>
      </c>
      <c r="F244" s="142">
        <f t="shared" si="51"/>
        <v>27.085666666666668</v>
      </c>
      <c r="G244" s="136">
        <f t="shared" si="52"/>
        <v>13.874315028564766</v>
      </c>
      <c r="H244" s="137" t="s">
        <v>1028</v>
      </c>
    </row>
    <row r="245" spans="1:8" ht="35.25" customHeight="1">
      <c r="A245" s="131" t="s">
        <v>773</v>
      </c>
      <c r="B245" s="153" t="s">
        <v>210</v>
      </c>
      <c r="C245" s="132" t="s">
        <v>118</v>
      </c>
      <c r="D245" s="182">
        <v>0</v>
      </c>
      <c r="E245" s="183">
        <v>0</v>
      </c>
      <c r="F245" s="135" t="s">
        <v>1028</v>
      </c>
      <c r="G245" s="135" t="s">
        <v>1028</v>
      </c>
      <c r="H245" s="137" t="s">
        <v>1028</v>
      </c>
    </row>
    <row r="246" spans="1:8" ht="35.25" customHeight="1">
      <c r="A246" s="131" t="s">
        <v>211</v>
      </c>
      <c r="B246" s="249" t="s">
        <v>1051</v>
      </c>
      <c r="C246" s="132" t="s">
        <v>118</v>
      </c>
      <c r="D246" s="182">
        <v>0</v>
      </c>
      <c r="E246" s="185">
        <f>E222-E235</f>
        <v>2.3289568300000001</v>
      </c>
      <c r="F246" s="135" t="s">
        <v>1028</v>
      </c>
      <c r="G246" s="135" t="s">
        <v>1028</v>
      </c>
      <c r="H246" s="137" t="s">
        <v>1028</v>
      </c>
    </row>
    <row r="247" spans="1:8" ht="35.25" customHeight="1">
      <c r="A247" s="131" t="s">
        <v>774</v>
      </c>
      <c r="B247" s="153" t="s">
        <v>213</v>
      </c>
      <c r="C247" s="132" t="s">
        <v>118</v>
      </c>
      <c r="D247" s="182">
        <v>0</v>
      </c>
      <c r="E247" s="183">
        <v>0</v>
      </c>
      <c r="F247" s="135" t="s">
        <v>1028</v>
      </c>
      <c r="G247" s="135" t="s">
        <v>1028</v>
      </c>
      <c r="H247" s="137" t="s">
        <v>1028</v>
      </c>
    </row>
    <row r="248" spans="1:8" ht="35.25" customHeight="1">
      <c r="A248" s="131" t="s">
        <v>775</v>
      </c>
      <c r="B248" s="153" t="s">
        <v>214</v>
      </c>
      <c r="C248" s="132" t="s">
        <v>118</v>
      </c>
      <c r="D248" s="182">
        <v>0</v>
      </c>
      <c r="E248" s="183">
        <v>0</v>
      </c>
      <c r="F248" s="135" t="s">
        <v>1028</v>
      </c>
      <c r="G248" s="135" t="s">
        <v>1028</v>
      </c>
      <c r="H248" s="137" t="s">
        <v>1028</v>
      </c>
    </row>
    <row r="249" spans="1:8" ht="35.25" customHeight="1">
      <c r="A249" s="131" t="s">
        <v>215</v>
      </c>
      <c r="B249" s="249" t="s">
        <v>216</v>
      </c>
      <c r="C249" s="132" t="s">
        <v>118</v>
      </c>
      <c r="D249" s="182">
        <v>0</v>
      </c>
      <c r="E249" s="183">
        <v>0</v>
      </c>
      <c r="F249" s="135" t="s">
        <v>1028</v>
      </c>
      <c r="G249" s="135" t="s">
        <v>1028</v>
      </c>
      <c r="H249" s="137" t="s">
        <v>1028</v>
      </c>
    </row>
    <row r="250" spans="1:8" ht="35.25" customHeight="1">
      <c r="A250" s="131" t="s">
        <v>217</v>
      </c>
      <c r="B250" s="249" t="s">
        <v>1052</v>
      </c>
      <c r="C250" s="132" t="s">
        <v>118</v>
      </c>
      <c r="D250" s="184">
        <f>D242+D243+D246+D249</f>
        <v>-48.886945927807702</v>
      </c>
      <c r="E250" s="185">
        <f>E242+E243+E246+E249</f>
        <v>-5.0529172421302908</v>
      </c>
      <c r="F250" s="135" t="s">
        <v>1028</v>
      </c>
      <c r="G250" s="135" t="s">
        <v>1028</v>
      </c>
      <c r="H250" s="137" t="s">
        <v>1028</v>
      </c>
    </row>
    <row r="251" spans="1:8" ht="35.25" customHeight="1">
      <c r="A251" s="131" t="s">
        <v>218</v>
      </c>
      <c r="B251" s="249" t="s">
        <v>219</v>
      </c>
      <c r="C251" s="132" t="s">
        <v>118</v>
      </c>
      <c r="D251" s="182">
        <v>0</v>
      </c>
      <c r="E251" s="183">
        <v>0</v>
      </c>
      <c r="F251" s="135" t="s">
        <v>1028</v>
      </c>
      <c r="G251" s="135" t="s">
        <v>1028</v>
      </c>
      <c r="H251" s="137" t="s">
        <v>1028</v>
      </c>
    </row>
    <row r="252" spans="1:8" ht="35.25" customHeight="1" thickBot="1">
      <c r="A252" s="157" t="s">
        <v>220</v>
      </c>
      <c r="B252" s="250" t="s">
        <v>221</v>
      </c>
      <c r="C252" s="132" t="s">
        <v>118</v>
      </c>
      <c r="D252" s="187">
        <v>0</v>
      </c>
      <c r="E252" s="188">
        <v>0</v>
      </c>
      <c r="F252" s="178" t="s">
        <v>1028</v>
      </c>
      <c r="G252" s="178" t="s">
        <v>1028</v>
      </c>
      <c r="H252" s="179" t="s">
        <v>1028</v>
      </c>
    </row>
    <row r="253" spans="1:8" ht="35.25" customHeight="1">
      <c r="A253" s="123" t="s">
        <v>222</v>
      </c>
      <c r="B253" s="247" t="s">
        <v>169</v>
      </c>
      <c r="C253" s="125" t="s">
        <v>223</v>
      </c>
      <c r="D253" s="189">
        <v>0</v>
      </c>
      <c r="E253" s="190">
        <v>0</v>
      </c>
      <c r="F253" s="164" t="s">
        <v>1028</v>
      </c>
      <c r="G253" s="164" t="s">
        <v>1028</v>
      </c>
      <c r="H253" s="130" t="s">
        <v>1028</v>
      </c>
    </row>
    <row r="254" spans="1:8" ht="35.25" customHeight="1">
      <c r="A254" s="131" t="s">
        <v>776</v>
      </c>
      <c r="B254" s="153" t="s">
        <v>224</v>
      </c>
      <c r="C254" s="132" t="s">
        <v>118</v>
      </c>
      <c r="D254" s="182">
        <v>0</v>
      </c>
      <c r="E254" s="185">
        <v>41.73</v>
      </c>
      <c r="F254" s="135" t="s">
        <v>1028</v>
      </c>
      <c r="G254" s="135" t="s">
        <v>1028</v>
      </c>
      <c r="H254" s="137" t="s">
        <v>1028</v>
      </c>
    </row>
    <row r="255" spans="1:8" ht="35.25" customHeight="1">
      <c r="A255" s="131" t="s">
        <v>777</v>
      </c>
      <c r="B255" s="151" t="s">
        <v>1053</v>
      </c>
      <c r="C255" s="132" t="s">
        <v>118</v>
      </c>
      <c r="D255" s="182">
        <v>0</v>
      </c>
      <c r="E255" s="183">
        <v>0</v>
      </c>
      <c r="F255" s="135" t="s">
        <v>1028</v>
      </c>
      <c r="G255" s="135" t="s">
        <v>1028</v>
      </c>
      <c r="H255" s="137" t="s">
        <v>1028</v>
      </c>
    </row>
    <row r="256" spans="1:8" ht="35.25" customHeight="1">
      <c r="A256" s="131" t="s">
        <v>226</v>
      </c>
      <c r="B256" s="155" t="s">
        <v>227</v>
      </c>
      <c r="C256" s="132" t="s">
        <v>118</v>
      </c>
      <c r="D256" s="182">
        <v>0</v>
      </c>
      <c r="E256" s="183">
        <v>0</v>
      </c>
      <c r="F256" s="135" t="s">
        <v>1028</v>
      </c>
      <c r="G256" s="135" t="s">
        <v>1028</v>
      </c>
      <c r="H256" s="137" t="s">
        <v>1028</v>
      </c>
    </row>
    <row r="257" spans="1:8" ht="35.25" customHeight="1">
      <c r="A257" s="131" t="s">
        <v>228</v>
      </c>
      <c r="B257" s="155" t="s">
        <v>1054</v>
      </c>
      <c r="C257" s="132" t="s">
        <v>118</v>
      </c>
      <c r="D257" s="182">
        <v>0</v>
      </c>
      <c r="E257" s="183">
        <v>0</v>
      </c>
      <c r="F257" s="135" t="s">
        <v>1028</v>
      </c>
      <c r="G257" s="135" t="s">
        <v>1028</v>
      </c>
      <c r="H257" s="137" t="s">
        <v>1028</v>
      </c>
    </row>
    <row r="258" spans="1:8" ht="35.25" customHeight="1">
      <c r="A258" s="131" t="s">
        <v>229</v>
      </c>
      <c r="B258" s="156" t="s">
        <v>227</v>
      </c>
      <c r="C258" s="132" t="s">
        <v>118</v>
      </c>
      <c r="D258" s="182">
        <v>0</v>
      </c>
      <c r="E258" s="183">
        <v>0</v>
      </c>
      <c r="F258" s="135" t="s">
        <v>1028</v>
      </c>
      <c r="G258" s="135" t="s">
        <v>1028</v>
      </c>
      <c r="H258" s="137" t="s">
        <v>1028</v>
      </c>
    </row>
    <row r="259" spans="1:8" ht="35.25" customHeight="1">
      <c r="A259" s="131" t="s">
        <v>230</v>
      </c>
      <c r="B259" s="155" t="s">
        <v>121</v>
      </c>
      <c r="C259" s="132" t="s">
        <v>118</v>
      </c>
      <c r="D259" s="182">
        <v>0</v>
      </c>
      <c r="E259" s="183">
        <v>0</v>
      </c>
      <c r="F259" s="135" t="s">
        <v>1028</v>
      </c>
      <c r="G259" s="135" t="s">
        <v>1028</v>
      </c>
      <c r="H259" s="137" t="s">
        <v>1028</v>
      </c>
    </row>
    <row r="260" spans="1:8" ht="35.25" customHeight="1">
      <c r="A260" s="131" t="s">
        <v>231</v>
      </c>
      <c r="B260" s="156" t="s">
        <v>227</v>
      </c>
      <c r="C260" s="132" t="s">
        <v>118</v>
      </c>
      <c r="D260" s="182">
        <v>0</v>
      </c>
      <c r="E260" s="183">
        <v>0</v>
      </c>
      <c r="F260" s="135" t="s">
        <v>1028</v>
      </c>
      <c r="G260" s="135" t="s">
        <v>1028</v>
      </c>
      <c r="H260" s="137" t="s">
        <v>1028</v>
      </c>
    </row>
    <row r="261" spans="1:8" ht="35.25" customHeight="1">
      <c r="A261" s="131" t="s">
        <v>232</v>
      </c>
      <c r="B261" s="155" t="s">
        <v>122</v>
      </c>
      <c r="C261" s="132" t="s">
        <v>118</v>
      </c>
      <c r="D261" s="182">
        <v>0</v>
      </c>
      <c r="E261" s="183">
        <v>0</v>
      </c>
      <c r="F261" s="135" t="s">
        <v>1028</v>
      </c>
      <c r="G261" s="135" t="s">
        <v>1028</v>
      </c>
      <c r="H261" s="137" t="s">
        <v>1028</v>
      </c>
    </row>
    <row r="262" spans="1:8" ht="35.25" customHeight="1">
      <c r="A262" s="131" t="s">
        <v>233</v>
      </c>
      <c r="B262" s="156" t="s">
        <v>227</v>
      </c>
      <c r="C262" s="132" t="s">
        <v>118</v>
      </c>
      <c r="D262" s="182">
        <v>0</v>
      </c>
      <c r="E262" s="183">
        <v>0</v>
      </c>
      <c r="F262" s="135" t="s">
        <v>1028</v>
      </c>
      <c r="G262" s="135" t="s">
        <v>1028</v>
      </c>
      <c r="H262" s="137" t="s">
        <v>1028</v>
      </c>
    </row>
    <row r="263" spans="1:8" ht="35.25" customHeight="1">
      <c r="A263" s="131" t="s">
        <v>778</v>
      </c>
      <c r="B263" s="151" t="s">
        <v>234</v>
      </c>
      <c r="C263" s="132" t="s">
        <v>118</v>
      </c>
      <c r="D263" s="182">
        <v>0</v>
      </c>
      <c r="E263" s="183">
        <v>0</v>
      </c>
      <c r="F263" s="135" t="s">
        <v>1028</v>
      </c>
      <c r="G263" s="135" t="s">
        <v>1028</v>
      </c>
      <c r="H263" s="137" t="s">
        <v>1028</v>
      </c>
    </row>
    <row r="264" spans="1:8" ht="35.25" customHeight="1">
      <c r="A264" s="131" t="s">
        <v>235</v>
      </c>
      <c r="B264" s="155" t="s">
        <v>227</v>
      </c>
      <c r="C264" s="132" t="s">
        <v>118</v>
      </c>
      <c r="D264" s="182">
        <v>0</v>
      </c>
      <c r="E264" s="183">
        <v>0</v>
      </c>
      <c r="F264" s="135" t="s">
        <v>1028</v>
      </c>
      <c r="G264" s="135" t="s">
        <v>1028</v>
      </c>
      <c r="H264" s="137" t="s">
        <v>1028</v>
      </c>
    </row>
    <row r="265" spans="1:8" ht="35.25" customHeight="1">
      <c r="A265" s="131" t="s">
        <v>779</v>
      </c>
      <c r="B265" s="151" t="s">
        <v>236</v>
      </c>
      <c r="C265" s="132" t="s">
        <v>118</v>
      </c>
      <c r="D265" s="182">
        <v>0</v>
      </c>
      <c r="E265" s="185">
        <f>E254-E281</f>
        <v>22.861999999999998</v>
      </c>
      <c r="F265" s="135" t="s">
        <v>1028</v>
      </c>
      <c r="G265" s="135" t="s">
        <v>1028</v>
      </c>
      <c r="H265" s="137" t="s">
        <v>1028</v>
      </c>
    </row>
    <row r="266" spans="1:8" ht="35.25" customHeight="1">
      <c r="A266" s="131" t="s">
        <v>237</v>
      </c>
      <c r="B266" s="155" t="s">
        <v>227</v>
      </c>
      <c r="C266" s="132" t="s">
        <v>118</v>
      </c>
      <c r="D266" s="182">
        <v>0</v>
      </c>
      <c r="E266" s="183">
        <v>0</v>
      </c>
      <c r="F266" s="135" t="s">
        <v>1028</v>
      </c>
      <c r="G266" s="135" t="s">
        <v>1028</v>
      </c>
      <c r="H266" s="137" t="s">
        <v>1028</v>
      </c>
    </row>
    <row r="267" spans="1:8" ht="35.25" customHeight="1">
      <c r="A267" s="131" t="s">
        <v>780</v>
      </c>
      <c r="B267" s="151" t="s">
        <v>238</v>
      </c>
      <c r="C267" s="132" t="s">
        <v>118</v>
      </c>
      <c r="D267" s="182">
        <v>0</v>
      </c>
      <c r="E267" s="183">
        <v>0</v>
      </c>
      <c r="F267" s="135" t="s">
        <v>1028</v>
      </c>
      <c r="G267" s="135" t="s">
        <v>1028</v>
      </c>
      <c r="H267" s="137" t="s">
        <v>1028</v>
      </c>
    </row>
    <row r="268" spans="1:8" ht="35.25" customHeight="1">
      <c r="A268" s="131" t="s">
        <v>239</v>
      </c>
      <c r="B268" s="155" t="s">
        <v>227</v>
      </c>
      <c r="C268" s="132" t="s">
        <v>118</v>
      </c>
      <c r="D268" s="182">
        <v>0</v>
      </c>
      <c r="E268" s="183">
        <v>0</v>
      </c>
      <c r="F268" s="135" t="s">
        <v>1028</v>
      </c>
      <c r="G268" s="135" t="s">
        <v>1028</v>
      </c>
      <c r="H268" s="137" t="s">
        <v>1028</v>
      </c>
    </row>
    <row r="269" spans="1:8" ht="35.25" customHeight="1">
      <c r="A269" s="131" t="s">
        <v>781</v>
      </c>
      <c r="B269" s="151" t="s">
        <v>240</v>
      </c>
      <c r="C269" s="132" t="s">
        <v>118</v>
      </c>
      <c r="D269" s="182">
        <v>0</v>
      </c>
      <c r="E269" s="183">
        <v>0</v>
      </c>
      <c r="F269" s="135" t="s">
        <v>1028</v>
      </c>
      <c r="G269" s="135" t="s">
        <v>1028</v>
      </c>
      <c r="H269" s="137" t="s">
        <v>1028</v>
      </c>
    </row>
    <row r="270" spans="1:8" ht="35.25" customHeight="1">
      <c r="A270" s="131" t="s">
        <v>241</v>
      </c>
      <c r="B270" s="155" t="s">
        <v>227</v>
      </c>
      <c r="C270" s="132" t="s">
        <v>118</v>
      </c>
      <c r="D270" s="182">
        <v>0</v>
      </c>
      <c r="E270" s="183">
        <v>0</v>
      </c>
      <c r="F270" s="135" t="s">
        <v>1028</v>
      </c>
      <c r="G270" s="135" t="s">
        <v>1028</v>
      </c>
      <c r="H270" s="137" t="s">
        <v>1028</v>
      </c>
    </row>
    <row r="271" spans="1:8" ht="35.25" customHeight="1">
      <c r="A271" s="131" t="s">
        <v>783</v>
      </c>
      <c r="B271" s="151" t="s">
        <v>242</v>
      </c>
      <c r="C271" s="132" t="s">
        <v>118</v>
      </c>
      <c r="D271" s="182">
        <v>0</v>
      </c>
      <c r="E271" s="183">
        <v>0</v>
      </c>
      <c r="F271" s="135" t="s">
        <v>1028</v>
      </c>
      <c r="G271" s="135" t="s">
        <v>1028</v>
      </c>
      <c r="H271" s="137" t="s">
        <v>1028</v>
      </c>
    </row>
    <row r="272" spans="1:8" ht="35.25" customHeight="1">
      <c r="A272" s="131" t="s">
        <v>243</v>
      </c>
      <c r="B272" s="155" t="s">
        <v>227</v>
      </c>
      <c r="C272" s="132" t="s">
        <v>118</v>
      </c>
      <c r="D272" s="182">
        <v>0</v>
      </c>
      <c r="E272" s="183">
        <v>0</v>
      </c>
      <c r="F272" s="135" t="s">
        <v>1028</v>
      </c>
      <c r="G272" s="135" t="s">
        <v>1028</v>
      </c>
      <c r="H272" s="137" t="s">
        <v>1028</v>
      </c>
    </row>
    <row r="273" spans="1:8" ht="35.25" customHeight="1">
      <c r="A273" s="131" t="s">
        <v>783</v>
      </c>
      <c r="B273" s="151" t="s">
        <v>244</v>
      </c>
      <c r="C273" s="132" t="s">
        <v>118</v>
      </c>
      <c r="D273" s="182">
        <v>0</v>
      </c>
      <c r="E273" s="183">
        <v>0</v>
      </c>
      <c r="F273" s="135" t="s">
        <v>1028</v>
      </c>
      <c r="G273" s="135" t="s">
        <v>1028</v>
      </c>
      <c r="H273" s="137" t="s">
        <v>1028</v>
      </c>
    </row>
    <row r="274" spans="1:8" ht="35.25" customHeight="1">
      <c r="A274" s="131" t="s">
        <v>245</v>
      </c>
      <c r="B274" s="155" t="s">
        <v>227</v>
      </c>
      <c r="C274" s="132" t="s">
        <v>118</v>
      </c>
      <c r="D274" s="182">
        <v>0</v>
      </c>
      <c r="E274" s="183">
        <v>0</v>
      </c>
      <c r="F274" s="135" t="s">
        <v>1028</v>
      </c>
      <c r="G274" s="135" t="s">
        <v>1028</v>
      </c>
      <c r="H274" s="137" t="s">
        <v>1028</v>
      </c>
    </row>
    <row r="275" spans="1:8" ht="35.25" customHeight="1">
      <c r="A275" s="131" t="s">
        <v>784</v>
      </c>
      <c r="B275" s="151" t="s">
        <v>246</v>
      </c>
      <c r="C275" s="132" t="s">
        <v>118</v>
      </c>
      <c r="D275" s="182">
        <v>0</v>
      </c>
      <c r="E275" s="183">
        <v>0</v>
      </c>
      <c r="F275" s="135" t="s">
        <v>1028</v>
      </c>
      <c r="G275" s="135" t="s">
        <v>1028</v>
      </c>
      <c r="H275" s="137" t="s">
        <v>1028</v>
      </c>
    </row>
    <row r="276" spans="1:8" ht="35.25" customHeight="1">
      <c r="A276" s="131" t="s">
        <v>247</v>
      </c>
      <c r="B276" s="155" t="s">
        <v>227</v>
      </c>
      <c r="C276" s="132" t="s">
        <v>118</v>
      </c>
      <c r="D276" s="182">
        <v>0</v>
      </c>
      <c r="E276" s="183">
        <v>0</v>
      </c>
      <c r="F276" s="135" t="s">
        <v>1028</v>
      </c>
      <c r="G276" s="135" t="s">
        <v>1028</v>
      </c>
      <c r="H276" s="137" t="s">
        <v>1028</v>
      </c>
    </row>
    <row r="277" spans="1:8" ht="35.25" customHeight="1">
      <c r="A277" s="131" t="s">
        <v>248</v>
      </c>
      <c r="B277" s="155" t="s">
        <v>1038</v>
      </c>
      <c r="C277" s="132" t="s">
        <v>118</v>
      </c>
      <c r="D277" s="182">
        <v>0</v>
      </c>
      <c r="E277" s="183">
        <v>0</v>
      </c>
      <c r="F277" s="135" t="s">
        <v>1028</v>
      </c>
      <c r="G277" s="135" t="s">
        <v>1028</v>
      </c>
      <c r="H277" s="137" t="s">
        <v>1028</v>
      </c>
    </row>
    <row r="278" spans="1:8" ht="35.25" customHeight="1">
      <c r="A278" s="131" t="s">
        <v>249</v>
      </c>
      <c r="B278" s="156" t="s">
        <v>227</v>
      </c>
      <c r="C278" s="132" t="s">
        <v>118</v>
      </c>
      <c r="D278" s="182">
        <v>0</v>
      </c>
      <c r="E278" s="183">
        <v>0</v>
      </c>
      <c r="F278" s="135" t="s">
        <v>1028</v>
      </c>
      <c r="G278" s="135" t="s">
        <v>1028</v>
      </c>
      <c r="H278" s="137" t="s">
        <v>1028</v>
      </c>
    </row>
    <row r="279" spans="1:8" ht="35.25" customHeight="1">
      <c r="A279" s="131" t="s">
        <v>250</v>
      </c>
      <c r="B279" s="155" t="s">
        <v>131</v>
      </c>
      <c r="C279" s="132" t="s">
        <v>118</v>
      </c>
      <c r="D279" s="182">
        <v>0</v>
      </c>
      <c r="E279" s="183">
        <v>0</v>
      </c>
      <c r="F279" s="135" t="s">
        <v>1028</v>
      </c>
      <c r="G279" s="135" t="s">
        <v>1028</v>
      </c>
      <c r="H279" s="137" t="s">
        <v>1028</v>
      </c>
    </row>
    <row r="280" spans="1:8" ht="35.25" customHeight="1">
      <c r="A280" s="131" t="s">
        <v>251</v>
      </c>
      <c r="B280" s="156" t="s">
        <v>227</v>
      </c>
      <c r="C280" s="132" t="s">
        <v>118</v>
      </c>
      <c r="D280" s="182">
        <v>0</v>
      </c>
      <c r="E280" s="183">
        <v>0</v>
      </c>
      <c r="F280" s="135" t="s">
        <v>1028</v>
      </c>
      <c r="G280" s="135" t="s">
        <v>1028</v>
      </c>
      <c r="H280" s="137" t="s">
        <v>1028</v>
      </c>
    </row>
    <row r="281" spans="1:8" ht="35.25" customHeight="1">
      <c r="A281" s="131" t="s">
        <v>785</v>
      </c>
      <c r="B281" s="151" t="s">
        <v>252</v>
      </c>
      <c r="C281" s="132" t="s">
        <v>118</v>
      </c>
      <c r="D281" s="182">
        <v>0</v>
      </c>
      <c r="E281" s="185">
        <v>18.867999999999999</v>
      </c>
      <c r="F281" s="135" t="s">
        <v>1028</v>
      </c>
      <c r="G281" s="135" t="s">
        <v>1028</v>
      </c>
      <c r="H281" s="137" t="s">
        <v>1028</v>
      </c>
    </row>
    <row r="282" spans="1:8" ht="35.25" customHeight="1">
      <c r="A282" s="131" t="s">
        <v>253</v>
      </c>
      <c r="B282" s="155" t="s">
        <v>227</v>
      </c>
      <c r="C282" s="132" t="s">
        <v>118</v>
      </c>
      <c r="D282" s="182">
        <v>0</v>
      </c>
      <c r="E282" s="183">
        <v>0</v>
      </c>
      <c r="F282" s="135" t="s">
        <v>1028</v>
      </c>
      <c r="G282" s="135" t="s">
        <v>1028</v>
      </c>
      <c r="H282" s="137" t="s">
        <v>1028</v>
      </c>
    </row>
    <row r="283" spans="1:8" ht="35.25" customHeight="1">
      <c r="A283" s="131" t="s">
        <v>786</v>
      </c>
      <c r="B283" s="153" t="s">
        <v>254</v>
      </c>
      <c r="C283" s="132" t="s">
        <v>118</v>
      </c>
      <c r="D283" s="182">
        <v>0</v>
      </c>
      <c r="E283" s="185">
        <v>40.566000000000003</v>
      </c>
      <c r="F283" s="135" t="s">
        <v>1028</v>
      </c>
      <c r="G283" s="135" t="s">
        <v>1028</v>
      </c>
      <c r="H283" s="137" t="s">
        <v>1028</v>
      </c>
    </row>
    <row r="284" spans="1:8" ht="35.25" customHeight="1">
      <c r="A284" s="131" t="s">
        <v>787</v>
      </c>
      <c r="B284" s="151" t="s">
        <v>255</v>
      </c>
      <c r="C284" s="132" t="s">
        <v>118</v>
      </c>
      <c r="D284" s="182">
        <v>0</v>
      </c>
      <c r="E284" s="183">
        <v>0</v>
      </c>
      <c r="F284" s="135" t="s">
        <v>1028</v>
      </c>
      <c r="G284" s="135" t="s">
        <v>1028</v>
      </c>
      <c r="H284" s="137" t="s">
        <v>1028</v>
      </c>
    </row>
    <row r="285" spans="1:8" ht="35.25" customHeight="1">
      <c r="A285" s="131" t="s">
        <v>256</v>
      </c>
      <c r="B285" s="155" t="s">
        <v>227</v>
      </c>
      <c r="C285" s="132" t="s">
        <v>118</v>
      </c>
      <c r="D285" s="182">
        <v>0</v>
      </c>
      <c r="E285" s="183">
        <v>0</v>
      </c>
      <c r="F285" s="135" t="s">
        <v>1028</v>
      </c>
      <c r="G285" s="135" t="s">
        <v>1028</v>
      </c>
      <c r="H285" s="137" t="s">
        <v>1028</v>
      </c>
    </row>
    <row r="286" spans="1:8" ht="35.25" customHeight="1">
      <c r="A286" s="131" t="s">
        <v>788</v>
      </c>
      <c r="B286" s="151" t="s">
        <v>257</v>
      </c>
      <c r="C286" s="132" t="s">
        <v>118</v>
      </c>
      <c r="D286" s="182">
        <v>0</v>
      </c>
      <c r="E286" s="183">
        <v>0</v>
      </c>
      <c r="F286" s="135" t="s">
        <v>1028</v>
      </c>
      <c r="G286" s="135" t="s">
        <v>1028</v>
      </c>
      <c r="H286" s="137" t="s">
        <v>1028</v>
      </c>
    </row>
    <row r="287" spans="1:8" ht="35.25" customHeight="1">
      <c r="A287" s="131" t="s">
        <v>258</v>
      </c>
      <c r="B287" s="155" t="s">
        <v>259</v>
      </c>
      <c r="C287" s="132" t="s">
        <v>118</v>
      </c>
      <c r="D287" s="182">
        <v>0</v>
      </c>
      <c r="E287" s="183">
        <v>0</v>
      </c>
      <c r="F287" s="135" t="s">
        <v>1028</v>
      </c>
      <c r="G287" s="135" t="s">
        <v>1028</v>
      </c>
      <c r="H287" s="137" t="s">
        <v>1028</v>
      </c>
    </row>
    <row r="288" spans="1:8" ht="35.25" customHeight="1">
      <c r="A288" s="131" t="s">
        <v>260</v>
      </c>
      <c r="B288" s="156" t="s">
        <v>227</v>
      </c>
      <c r="C288" s="132" t="s">
        <v>118</v>
      </c>
      <c r="D288" s="182">
        <v>0</v>
      </c>
      <c r="E288" s="183">
        <v>0</v>
      </c>
      <c r="F288" s="135" t="s">
        <v>1028</v>
      </c>
      <c r="G288" s="135" t="s">
        <v>1028</v>
      </c>
      <c r="H288" s="137" t="s">
        <v>1028</v>
      </c>
    </row>
    <row r="289" spans="1:8" ht="35.25" customHeight="1">
      <c r="A289" s="131" t="s">
        <v>261</v>
      </c>
      <c r="B289" s="155" t="s">
        <v>262</v>
      </c>
      <c r="C289" s="132" t="s">
        <v>118</v>
      </c>
      <c r="D289" s="182">
        <v>0</v>
      </c>
      <c r="E289" s="183">
        <v>0</v>
      </c>
      <c r="F289" s="135" t="s">
        <v>1028</v>
      </c>
      <c r="G289" s="135" t="s">
        <v>1028</v>
      </c>
      <c r="H289" s="137" t="s">
        <v>1028</v>
      </c>
    </row>
    <row r="290" spans="1:8" ht="35.25" customHeight="1">
      <c r="A290" s="131" t="s">
        <v>263</v>
      </c>
      <c r="B290" s="156" t="s">
        <v>227</v>
      </c>
      <c r="C290" s="132" t="s">
        <v>118</v>
      </c>
      <c r="D290" s="182">
        <v>0</v>
      </c>
      <c r="E290" s="183">
        <v>0</v>
      </c>
      <c r="F290" s="135" t="s">
        <v>1028</v>
      </c>
      <c r="G290" s="135" t="s">
        <v>1028</v>
      </c>
      <c r="H290" s="137" t="s">
        <v>1028</v>
      </c>
    </row>
    <row r="291" spans="1:8" ht="35.25" customHeight="1">
      <c r="A291" s="131" t="s">
        <v>789</v>
      </c>
      <c r="B291" s="151" t="s">
        <v>264</v>
      </c>
      <c r="C291" s="132" t="s">
        <v>118</v>
      </c>
      <c r="D291" s="182">
        <v>0</v>
      </c>
      <c r="E291" s="183">
        <v>0</v>
      </c>
      <c r="F291" s="135" t="s">
        <v>1028</v>
      </c>
      <c r="G291" s="135" t="s">
        <v>1028</v>
      </c>
      <c r="H291" s="137" t="s">
        <v>1028</v>
      </c>
    </row>
    <row r="292" spans="1:8" ht="35.25" customHeight="1">
      <c r="A292" s="131" t="s">
        <v>265</v>
      </c>
      <c r="B292" s="155" t="s">
        <v>227</v>
      </c>
      <c r="C292" s="132" t="s">
        <v>118</v>
      </c>
      <c r="D292" s="182">
        <v>0</v>
      </c>
      <c r="E292" s="183">
        <v>0</v>
      </c>
      <c r="F292" s="135" t="s">
        <v>1028</v>
      </c>
      <c r="G292" s="135" t="s">
        <v>1028</v>
      </c>
      <c r="H292" s="137" t="s">
        <v>1028</v>
      </c>
    </row>
    <row r="293" spans="1:8" ht="35.25" customHeight="1">
      <c r="A293" s="131" t="s">
        <v>790</v>
      </c>
      <c r="B293" s="151" t="s">
        <v>266</v>
      </c>
      <c r="C293" s="132" t="s">
        <v>118</v>
      </c>
      <c r="D293" s="182">
        <v>0</v>
      </c>
      <c r="E293" s="183">
        <v>0</v>
      </c>
      <c r="F293" s="135" t="s">
        <v>1028</v>
      </c>
      <c r="G293" s="135" t="s">
        <v>1028</v>
      </c>
      <c r="H293" s="137" t="s">
        <v>1028</v>
      </c>
    </row>
    <row r="294" spans="1:8" ht="35.25" customHeight="1">
      <c r="A294" s="131" t="s">
        <v>267</v>
      </c>
      <c r="B294" s="155" t="s">
        <v>227</v>
      </c>
      <c r="C294" s="132" t="s">
        <v>118</v>
      </c>
      <c r="D294" s="182">
        <v>0</v>
      </c>
      <c r="E294" s="183">
        <v>0</v>
      </c>
      <c r="F294" s="135" t="s">
        <v>1028</v>
      </c>
      <c r="G294" s="135" t="s">
        <v>1028</v>
      </c>
      <c r="H294" s="137" t="s">
        <v>1028</v>
      </c>
    </row>
    <row r="295" spans="1:8" ht="35.25" customHeight="1">
      <c r="A295" s="131" t="s">
        <v>791</v>
      </c>
      <c r="B295" s="151" t="s">
        <v>268</v>
      </c>
      <c r="C295" s="132" t="s">
        <v>118</v>
      </c>
      <c r="D295" s="182">
        <v>0</v>
      </c>
      <c r="E295" s="185">
        <v>3.9689999999999999</v>
      </c>
      <c r="F295" s="135" t="s">
        <v>1028</v>
      </c>
      <c r="G295" s="135" t="s">
        <v>1028</v>
      </c>
      <c r="H295" s="137" t="s">
        <v>1028</v>
      </c>
    </row>
    <row r="296" spans="1:8" ht="35.25" customHeight="1">
      <c r="A296" s="131" t="s">
        <v>269</v>
      </c>
      <c r="B296" s="155" t="s">
        <v>227</v>
      </c>
      <c r="C296" s="132" t="s">
        <v>118</v>
      </c>
      <c r="D296" s="182">
        <v>0</v>
      </c>
      <c r="E296" s="183">
        <v>0</v>
      </c>
      <c r="F296" s="135" t="s">
        <v>1028</v>
      </c>
      <c r="G296" s="135" t="s">
        <v>1028</v>
      </c>
      <c r="H296" s="137" t="s">
        <v>1028</v>
      </c>
    </row>
    <row r="297" spans="1:8" ht="35.25" customHeight="1">
      <c r="A297" s="131" t="s">
        <v>792</v>
      </c>
      <c r="B297" s="151" t="s">
        <v>270</v>
      </c>
      <c r="C297" s="132" t="s">
        <v>118</v>
      </c>
      <c r="D297" s="182">
        <v>0</v>
      </c>
      <c r="E297" s="185">
        <v>10.802</v>
      </c>
      <c r="F297" s="135" t="s">
        <v>1028</v>
      </c>
      <c r="G297" s="135" t="s">
        <v>1028</v>
      </c>
      <c r="H297" s="137" t="s">
        <v>1028</v>
      </c>
    </row>
    <row r="298" spans="1:8" ht="35.25" customHeight="1">
      <c r="A298" s="131" t="s">
        <v>271</v>
      </c>
      <c r="B298" s="155" t="s">
        <v>227</v>
      </c>
      <c r="C298" s="132" t="s">
        <v>118</v>
      </c>
      <c r="D298" s="182">
        <v>0</v>
      </c>
      <c r="E298" s="183">
        <v>0</v>
      </c>
      <c r="F298" s="135" t="s">
        <v>1028</v>
      </c>
      <c r="G298" s="135" t="s">
        <v>1028</v>
      </c>
      <c r="H298" s="137" t="s">
        <v>1028</v>
      </c>
    </row>
    <row r="299" spans="1:8" ht="35.25" customHeight="1">
      <c r="A299" s="131" t="s">
        <v>793</v>
      </c>
      <c r="B299" s="151" t="s">
        <v>272</v>
      </c>
      <c r="C299" s="132" t="s">
        <v>118</v>
      </c>
      <c r="D299" s="182">
        <v>0</v>
      </c>
      <c r="E299" s="183">
        <v>0</v>
      </c>
      <c r="F299" s="135" t="s">
        <v>1028</v>
      </c>
      <c r="G299" s="135" t="s">
        <v>1028</v>
      </c>
      <c r="H299" s="137" t="s">
        <v>1028</v>
      </c>
    </row>
    <row r="300" spans="1:8" ht="35.25" customHeight="1">
      <c r="A300" s="131" t="s">
        <v>273</v>
      </c>
      <c r="B300" s="155" t="s">
        <v>227</v>
      </c>
      <c r="C300" s="132" t="s">
        <v>118</v>
      </c>
      <c r="D300" s="182">
        <v>0</v>
      </c>
      <c r="E300" s="183">
        <v>0</v>
      </c>
      <c r="F300" s="135" t="s">
        <v>1028</v>
      </c>
      <c r="G300" s="135" t="s">
        <v>1028</v>
      </c>
      <c r="H300" s="137" t="s">
        <v>1028</v>
      </c>
    </row>
    <row r="301" spans="1:8" ht="35.25" customHeight="1">
      <c r="A301" s="131" t="s">
        <v>794</v>
      </c>
      <c r="B301" s="151" t="s">
        <v>1055</v>
      </c>
      <c r="C301" s="132" t="s">
        <v>118</v>
      </c>
      <c r="D301" s="182">
        <v>0</v>
      </c>
      <c r="E301" s="183">
        <v>0</v>
      </c>
      <c r="F301" s="135" t="s">
        <v>1028</v>
      </c>
      <c r="G301" s="135" t="s">
        <v>1028</v>
      </c>
      <c r="H301" s="137" t="s">
        <v>1028</v>
      </c>
    </row>
    <row r="302" spans="1:8" ht="35.25" customHeight="1">
      <c r="A302" s="131" t="s">
        <v>275</v>
      </c>
      <c r="B302" s="155" t="s">
        <v>227</v>
      </c>
      <c r="C302" s="132" t="s">
        <v>118</v>
      </c>
      <c r="D302" s="182">
        <v>0</v>
      </c>
      <c r="E302" s="183">
        <v>0</v>
      </c>
      <c r="F302" s="135" t="s">
        <v>1028</v>
      </c>
      <c r="G302" s="135" t="s">
        <v>1028</v>
      </c>
      <c r="H302" s="137" t="s">
        <v>1028</v>
      </c>
    </row>
    <row r="303" spans="1:8" ht="35.25" customHeight="1">
      <c r="A303" s="131" t="s">
        <v>795</v>
      </c>
      <c r="B303" s="151" t="s">
        <v>276</v>
      </c>
      <c r="C303" s="132" t="s">
        <v>118</v>
      </c>
      <c r="D303" s="182">
        <v>0</v>
      </c>
      <c r="E303" s="185">
        <f>E283-E295-E297</f>
        <v>25.795000000000002</v>
      </c>
      <c r="F303" s="135" t="s">
        <v>1028</v>
      </c>
      <c r="G303" s="135" t="s">
        <v>1028</v>
      </c>
      <c r="H303" s="137" t="s">
        <v>1028</v>
      </c>
    </row>
    <row r="304" spans="1:8" ht="35.25" customHeight="1">
      <c r="A304" s="131" t="s">
        <v>277</v>
      </c>
      <c r="B304" s="155" t="s">
        <v>227</v>
      </c>
      <c r="C304" s="132" t="s">
        <v>118</v>
      </c>
      <c r="D304" s="182">
        <v>0</v>
      </c>
      <c r="E304" s="183">
        <v>0</v>
      </c>
      <c r="F304" s="135" t="s">
        <v>1028</v>
      </c>
      <c r="G304" s="135" t="s">
        <v>1028</v>
      </c>
      <c r="H304" s="137" t="s">
        <v>1028</v>
      </c>
    </row>
    <row r="305" spans="1:8" ht="35.25" customHeight="1">
      <c r="A305" s="131" t="s">
        <v>796</v>
      </c>
      <c r="B305" s="153" t="s">
        <v>278</v>
      </c>
      <c r="C305" s="132" t="s">
        <v>22</v>
      </c>
      <c r="D305" s="191">
        <f>D167/D23*100</f>
        <v>100</v>
      </c>
      <c r="E305" s="183">
        <f>E167/E23*100</f>
        <v>100</v>
      </c>
      <c r="F305" s="135" t="s">
        <v>1028</v>
      </c>
      <c r="G305" s="135" t="s">
        <v>1028</v>
      </c>
      <c r="H305" s="137" t="s">
        <v>1028</v>
      </c>
    </row>
    <row r="306" spans="1:8" ht="35.25" customHeight="1">
      <c r="A306" s="131" t="s">
        <v>797</v>
      </c>
      <c r="B306" s="151" t="s">
        <v>279</v>
      </c>
      <c r="C306" s="132" t="s">
        <v>22</v>
      </c>
      <c r="D306" s="182">
        <v>0</v>
      </c>
      <c r="E306" s="183">
        <v>0</v>
      </c>
      <c r="F306" s="135" t="s">
        <v>1028</v>
      </c>
      <c r="G306" s="135" t="s">
        <v>1028</v>
      </c>
      <c r="H306" s="137" t="s">
        <v>1028</v>
      </c>
    </row>
    <row r="307" spans="1:8" ht="35.25" customHeight="1">
      <c r="A307" s="131" t="s">
        <v>280</v>
      </c>
      <c r="B307" s="151" t="s">
        <v>281</v>
      </c>
      <c r="C307" s="132" t="s">
        <v>22</v>
      </c>
      <c r="D307" s="182">
        <v>0</v>
      </c>
      <c r="E307" s="183">
        <v>0</v>
      </c>
      <c r="F307" s="135" t="s">
        <v>1028</v>
      </c>
      <c r="G307" s="135" t="s">
        <v>1028</v>
      </c>
      <c r="H307" s="137" t="s">
        <v>1028</v>
      </c>
    </row>
    <row r="308" spans="1:8" ht="35.25" customHeight="1">
      <c r="A308" s="131" t="s">
        <v>282</v>
      </c>
      <c r="B308" s="151" t="s">
        <v>283</v>
      </c>
      <c r="C308" s="132" t="s">
        <v>22</v>
      </c>
      <c r="D308" s="182">
        <v>0</v>
      </c>
      <c r="E308" s="183">
        <v>0</v>
      </c>
      <c r="F308" s="135" t="s">
        <v>1028</v>
      </c>
      <c r="G308" s="135" t="s">
        <v>1028</v>
      </c>
      <c r="H308" s="137" t="s">
        <v>1028</v>
      </c>
    </row>
    <row r="309" spans="1:8" ht="35.25" customHeight="1">
      <c r="A309" s="131" t="s">
        <v>284</v>
      </c>
      <c r="B309" s="151" t="s">
        <v>285</v>
      </c>
      <c r="C309" s="132" t="s">
        <v>22</v>
      </c>
      <c r="D309" s="182">
        <v>0</v>
      </c>
      <c r="E309" s="183">
        <v>0</v>
      </c>
      <c r="F309" s="135" t="s">
        <v>1028</v>
      </c>
      <c r="G309" s="135" t="s">
        <v>1028</v>
      </c>
      <c r="H309" s="137" t="s">
        <v>1028</v>
      </c>
    </row>
    <row r="310" spans="1:8" ht="35.25" customHeight="1">
      <c r="A310" s="131" t="s">
        <v>798</v>
      </c>
      <c r="B310" s="151" t="s">
        <v>286</v>
      </c>
      <c r="C310" s="132" t="s">
        <v>22</v>
      </c>
      <c r="D310" s="182">
        <v>0</v>
      </c>
      <c r="E310" s="183">
        <v>0</v>
      </c>
      <c r="F310" s="135" t="s">
        <v>1028</v>
      </c>
      <c r="G310" s="135" t="s">
        <v>1028</v>
      </c>
      <c r="H310" s="137" t="s">
        <v>1028</v>
      </c>
    </row>
    <row r="311" spans="1:8" ht="35.25" customHeight="1">
      <c r="A311" s="131" t="s">
        <v>800</v>
      </c>
      <c r="B311" s="151" t="s">
        <v>287</v>
      </c>
      <c r="C311" s="132" t="s">
        <v>22</v>
      </c>
      <c r="D311" s="191">
        <f>D305</f>
        <v>100</v>
      </c>
      <c r="E311" s="183">
        <f>E305</f>
        <v>100</v>
      </c>
      <c r="F311" s="135" t="s">
        <v>1028</v>
      </c>
      <c r="G311" s="135" t="s">
        <v>1028</v>
      </c>
      <c r="H311" s="137" t="s">
        <v>1028</v>
      </c>
    </row>
    <row r="312" spans="1:8" ht="35.25" customHeight="1">
      <c r="A312" s="131" t="s">
        <v>799</v>
      </c>
      <c r="B312" s="151" t="s">
        <v>288</v>
      </c>
      <c r="C312" s="132" t="s">
        <v>22</v>
      </c>
      <c r="D312" s="182">
        <v>0</v>
      </c>
      <c r="E312" s="183">
        <v>0</v>
      </c>
      <c r="F312" s="135" t="s">
        <v>1028</v>
      </c>
      <c r="G312" s="135" t="s">
        <v>1028</v>
      </c>
      <c r="H312" s="137" t="s">
        <v>1028</v>
      </c>
    </row>
    <row r="313" spans="1:8" ht="35.25" customHeight="1">
      <c r="A313" s="131" t="s">
        <v>801</v>
      </c>
      <c r="B313" s="151" t="s">
        <v>289</v>
      </c>
      <c r="C313" s="132" t="s">
        <v>22</v>
      </c>
      <c r="D313" s="182">
        <v>0</v>
      </c>
      <c r="E313" s="183">
        <v>0</v>
      </c>
      <c r="F313" s="135" t="s">
        <v>1028</v>
      </c>
      <c r="G313" s="135" t="s">
        <v>1028</v>
      </c>
      <c r="H313" s="137" t="s">
        <v>1028</v>
      </c>
    </row>
    <row r="314" spans="1:8" ht="35.25" customHeight="1">
      <c r="A314" s="131" t="s">
        <v>802</v>
      </c>
      <c r="B314" s="151" t="s">
        <v>290</v>
      </c>
      <c r="C314" s="132" t="s">
        <v>22</v>
      </c>
      <c r="D314" s="182">
        <v>0</v>
      </c>
      <c r="E314" s="183">
        <v>0</v>
      </c>
      <c r="F314" s="178" t="s">
        <v>1028</v>
      </c>
      <c r="G314" s="178" t="s">
        <v>1028</v>
      </c>
      <c r="H314" s="179" t="s">
        <v>1028</v>
      </c>
    </row>
    <row r="315" spans="1:8" ht="35.25" customHeight="1">
      <c r="A315" s="131" t="s">
        <v>803</v>
      </c>
      <c r="B315" s="151" t="s">
        <v>291</v>
      </c>
      <c r="C315" s="132" t="s">
        <v>22</v>
      </c>
      <c r="D315" s="182">
        <v>0</v>
      </c>
      <c r="E315" s="183">
        <v>0</v>
      </c>
      <c r="F315" s="178" t="s">
        <v>1028</v>
      </c>
      <c r="G315" s="178" t="s">
        <v>1028</v>
      </c>
      <c r="H315" s="179" t="s">
        <v>1028</v>
      </c>
    </row>
    <row r="316" spans="1:8" ht="35.25" customHeight="1">
      <c r="A316" s="131" t="s">
        <v>292</v>
      </c>
      <c r="B316" s="155" t="s">
        <v>1038</v>
      </c>
      <c r="C316" s="132" t="s">
        <v>22</v>
      </c>
      <c r="D316" s="182">
        <v>0</v>
      </c>
      <c r="E316" s="183">
        <v>0</v>
      </c>
      <c r="F316" s="135" t="s">
        <v>1028</v>
      </c>
      <c r="G316" s="135" t="s">
        <v>1028</v>
      </c>
      <c r="H316" s="137" t="s">
        <v>1028</v>
      </c>
    </row>
    <row r="317" spans="1:8" ht="35.25" customHeight="1" thickBot="1">
      <c r="A317" s="165" t="s">
        <v>293</v>
      </c>
      <c r="B317" s="252" t="s">
        <v>131</v>
      </c>
      <c r="C317" s="166" t="s">
        <v>22</v>
      </c>
      <c r="D317" s="192">
        <v>0</v>
      </c>
      <c r="E317" s="193">
        <v>0</v>
      </c>
      <c r="F317" s="146" t="s">
        <v>1028</v>
      </c>
      <c r="G317" s="146" t="s">
        <v>1028</v>
      </c>
      <c r="H317" s="148" t="s">
        <v>1028</v>
      </c>
    </row>
    <row r="318" spans="1:8" ht="35.25" customHeight="1" thickBot="1">
      <c r="A318" s="364" t="s">
        <v>294</v>
      </c>
      <c r="B318" s="365"/>
      <c r="C318" s="365"/>
      <c r="D318" s="365"/>
      <c r="E318" s="365"/>
      <c r="F318" s="365"/>
      <c r="G318" s="365"/>
      <c r="H318" s="366"/>
    </row>
    <row r="319" spans="1:8" ht="35.25" customHeight="1">
      <c r="A319" s="168" t="s">
        <v>295</v>
      </c>
      <c r="B319" s="169" t="s">
        <v>296</v>
      </c>
      <c r="C319" s="170" t="s">
        <v>223</v>
      </c>
      <c r="D319" s="194" t="s">
        <v>1056</v>
      </c>
      <c r="E319" s="195" t="s">
        <v>1056</v>
      </c>
      <c r="F319" s="164" t="s">
        <v>1028</v>
      </c>
      <c r="G319" s="164" t="s">
        <v>1056</v>
      </c>
      <c r="H319" s="130" t="s">
        <v>1056</v>
      </c>
    </row>
    <row r="320" spans="1:8" ht="35.25" customHeight="1">
      <c r="A320" s="131" t="s">
        <v>804</v>
      </c>
      <c r="B320" s="249" t="s">
        <v>298</v>
      </c>
      <c r="C320" s="132" t="s">
        <v>57</v>
      </c>
      <c r="D320" s="133"/>
      <c r="E320" s="134"/>
      <c r="F320" s="135" t="s">
        <v>1028</v>
      </c>
      <c r="G320" s="135" t="s">
        <v>1028</v>
      </c>
      <c r="H320" s="137" t="s">
        <v>1028</v>
      </c>
    </row>
    <row r="321" spans="1:8" ht="35.25" customHeight="1">
      <c r="A321" s="131" t="s">
        <v>805</v>
      </c>
      <c r="B321" s="249" t="s">
        <v>299</v>
      </c>
      <c r="C321" s="132" t="s">
        <v>300</v>
      </c>
      <c r="D321" s="133" t="s">
        <v>223</v>
      </c>
      <c r="E321" s="134" t="s">
        <v>223</v>
      </c>
      <c r="F321" s="135" t="s">
        <v>1028</v>
      </c>
      <c r="G321" s="135" t="s">
        <v>1028</v>
      </c>
      <c r="H321" s="137" t="s">
        <v>1028</v>
      </c>
    </row>
    <row r="322" spans="1:8" ht="35.25" customHeight="1">
      <c r="A322" s="131" t="s">
        <v>806</v>
      </c>
      <c r="B322" s="249" t="s">
        <v>301</v>
      </c>
      <c r="C322" s="132" t="s">
        <v>57</v>
      </c>
      <c r="D322" s="133" t="s">
        <v>223</v>
      </c>
      <c r="E322" s="134" t="s">
        <v>223</v>
      </c>
      <c r="F322" s="135" t="s">
        <v>1028</v>
      </c>
      <c r="G322" s="135" t="s">
        <v>1028</v>
      </c>
      <c r="H322" s="137" t="s">
        <v>1028</v>
      </c>
    </row>
    <row r="323" spans="1:8" ht="35.25" customHeight="1">
      <c r="A323" s="131" t="s">
        <v>807</v>
      </c>
      <c r="B323" s="249" t="s">
        <v>302</v>
      </c>
      <c r="C323" s="132" t="s">
        <v>300</v>
      </c>
      <c r="D323" s="133" t="s">
        <v>223</v>
      </c>
      <c r="E323" s="134" t="s">
        <v>223</v>
      </c>
      <c r="F323" s="135" t="s">
        <v>1028</v>
      </c>
      <c r="G323" s="135" t="s">
        <v>1028</v>
      </c>
      <c r="H323" s="137" t="s">
        <v>1028</v>
      </c>
    </row>
    <row r="324" spans="1:8" ht="35.25" customHeight="1">
      <c r="A324" s="131" t="s">
        <v>808</v>
      </c>
      <c r="B324" s="249" t="s">
        <v>303</v>
      </c>
      <c r="C324" s="132" t="s">
        <v>304</v>
      </c>
      <c r="D324" s="133" t="s">
        <v>223</v>
      </c>
      <c r="E324" s="134" t="s">
        <v>223</v>
      </c>
      <c r="F324" s="135" t="s">
        <v>1028</v>
      </c>
      <c r="G324" s="135" t="s">
        <v>1028</v>
      </c>
      <c r="H324" s="137" t="s">
        <v>1028</v>
      </c>
    </row>
    <row r="325" spans="1:8" ht="35.25" customHeight="1">
      <c r="A325" s="131" t="s">
        <v>809</v>
      </c>
      <c r="B325" s="249" t="s">
        <v>305</v>
      </c>
      <c r="C325" s="132" t="s">
        <v>223</v>
      </c>
      <c r="D325" s="196" t="s">
        <v>1056</v>
      </c>
      <c r="E325" s="175" t="s">
        <v>1056</v>
      </c>
      <c r="F325" s="135" t="s">
        <v>1028</v>
      </c>
      <c r="G325" s="135" t="s">
        <v>1056</v>
      </c>
      <c r="H325" s="137" t="s">
        <v>1056</v>
      </c>
    </row>
    <row r="326" spans="1:8" ht="35.25" customHeight="1">
      <c r="A326" s="131" t="s">
        <v>810</v>
      </c>
      <c r="B326" s="253" t="s">
        <v>306</v>
      </c>
      <c r="C326" s="132" t="s">
        <v>304</v>
      </c>
      <c r="D326" s="133" t="s">
        <v>223</v>
      </c>
      <c r="E326" s="134" t="s">
        <v>223</v>
      </c>
      <c r="F326" s="135" t="s">
        <v>1028</v>
      </c>
      <c r="G326" s="135" t="s">
        <v>1028</v>
      </c>
      <c r="H326" s="137" t="s">
        <v>1028</v>
      </c>
    </row>
    <row r="327" spans="1:8" ht="35.25" customHeight="1">
      <c r="A327" s="131" t="s">
        <v>811</v>
      </c>
      <c r="B327" s="253" t="s">
        <v>307</v>
      </c>
      <c r="C327" s="132" t="s">
        <v>308</v>
      </c>
      <c r="D327" s="133" t="s">
        <v>223</v>
      </c>
      <c r="E327" s="134" t="s">
        <v>223</v>
      </c>
      <c r="F327" s="135" t="s">
        <v>1028</v>
      </c>
      <c r="G327" s="135" t="s">
        <v>1028</v>
      </c>
      <c r="H327" s="137" t="s">
        <v>1028</v>
      </c>
    </row>
    <row r="328" spans="1:8" ht="35.25" customHeight="1">
      <c r="A328" s="131" t="s">
        <v>812</v>
      </c>
      <c r="B328" s="249" t="s">
        <v>309</v>
      </c>
      <c r="C328" s="132" t="s">
        <v>223</v>
      </c>
      <c r="D328" s="196" t="s">
        <v>1056</v>
      </c>
      <c r="E328" s="175" t="s">
        <v>1056</v>
      </c>
      <c r="F328" s="135" t="s">
        <v>1028</v>
      </c>
      <c r="G328" s="135" t="s">
        <v>1056</v>
      </c>
      <c r="H328" s="137" t="s">
        <v>1056</v>
      </c>
    </row>
    <row r="329" spans="1:8" ht="35.25" customHeight="1">
      <c r="A329" s="131" t="s">
        <v>813</v>
      </c>
      <c r="B329" s="253" t="s">
        <v>306</v>
      </c>
      <c r="C329" s="132" t="s">
        <v>304</v>
      </c>
      <c r="D329" s="133" t="s">
        <v>223</v>
      </c>
      <c r="E329" s="134" t="s">
        <v>223</v>
      </c>
      <c r="F329" s="135" t="s">
        <v>1028</v>
      </c>
      <c r="G329" s="135" t="s">
        <v>1028</v>
      </c>
      <c r="H329" s="137" t="s">
        <v>1028</v>
      </c>
    </row>
    <row r="330" spans="1:8" ht="35.25" customHeight="1">
      <c r="A330" s="131" t="s">
        <v>814</v>
      </c>
      <c r="B330" s="253" t="s">
        <v>310</v>
      </c>
      <c r="C330" s="132" t="s">
        <v>57</v>
      </c>
      <c r="D330" s="133" t="s">
        <v>223</v>
      </c>
      <c r="E330" s="134" t="s">
        <v>223</v>
      </c>
      <c r="F330" s="135" t="s">
        <v>1028</v>
      </c>
      <c r="G330" s="135" t="s">
        <v>1028</v>
      </c>
      <c r="H330" s="137" t="s">
        <v>1028</v>
      </c>
    </row>
    <row r="331" spans="1:8" ht="35.25" customHeight="1">
      <c r="A331" s="131" t="s">
        <v>815</v>
      </c>
      <c r="B331" s="253" t="s">
        <v>307</v>
      </c>
      <c r="C331" s="132" t="s">
        <v>308</v>
      </c>
      <c r="D331" s="133" t="s">
        <v>223</v>
      </c>
      <c r="E331" s="134" t="s">
        <v>223</v>
      </c>
      <c r="F331" s="135" t="s">
        <v>1028</v>
      </c>
      <c r="G331" s="135" t="s">
        <v>1028</v>
      </c>
      <c r="H331" s="137" t="s">
        <v>1028</v>
      </c>
    </row>
    <row r="332" spans="1:8" ht="35.25" customHeight="1">
      <c r="A332" s="131" t="s">
        <v>816</v>
      </c>
      <c r="B332" s="249" t="s">
        <v>311</v>
      </c>
      <c r="C332" s="132" t="s">
        <v>223</v>
      </c>
      <c r="D332" s="196" t="s">
        <v>1056</v>
      </c>
      <c r="E332" s="175" t="s">
        <v>1056</v>
      </c>
      <c r="F332" s="135" t="s">
        <v>1028</v>
      </c>
      <c r="G332" s="135" t="s">
        <v>1056</v>
      </c>
      <c r="H332" s="137" t="s">
        <v>1056</v>
      </c>
    </row>
    <row r="333" spans="1:8" ht="35.25" customHeight="1">
      <c r="A333" s="131" t="s">
        <v>817</v>
      </c>
      <c r="B333" s="253" t="s">
        <v>306</v>
      </c>
      <c r="C333" s="132" t="s">
        <v>304</v>
      </c>
      <c r="D333" s="133" t="s">
        <v>223</v>
      </c>
      <c r="E333" s="134" t="s">
        <v>223</v>
      </c>
      <c r="F333" s="135" t="s">
        <v>1028</v>
      </c>
      <c r="G333" s="135" t="s">
        <v>1028</v>
      </c>
      <c r="H333" s="137" t="s">
        <v>1028</v>
      </c>
    </row>
    <row r="334" spans="1:8" ht="35.25" customHeight="1">
      <c r="A334" s="131" t="s">
        <v>818</v>
      </c>
      <c r="B334" s="253" t="s">
        <v>307</v>
      </c>
      <c r="C334" s="132" t="s">
        <v>308</v>
      </c>
      <c r="D334" s="133" t="s">
        <v>223</v>
      </c>
      <c r="E334" s="134" t="s">
        <v>223</v>
      </c>
      <c r="F334" s="135" t="s">
        <v>1028</v>
      </c>
      <c r="G334" s="135" t="s">
        <v>1028</v>
      </c>
      <c r="H334" s="137" t="s">
        <v>1028</v>
      </c>
    </row>
    <row r="335" spans="1:8" ht="35.25" customHeight="1">
      <c r="A335" s="131" t="s">
        <v>819</v>
      </c>
      <c r="B335" s="249" t="s">
        <v>312</v>
      </c>
      <c r="C335" s="132" t="s">
        <v>223</v>
      </c>
      <c r="D335" s="196" t="s">
        <v>1056</v>
      </c>
      <c r="E335" s="175" t="s">
        <v>1056</v>
      </c>
      <c r="F335" s="135" t="s">
        <v>1028</v>
      </c>
      <c r="G335" s="135" t="s">
        <v>1056</v>
      </c>
      <c r="H335" s="137" t="s">
        <v>1056</v>
      </c>
    </row>
    <row r="336" spans="1:8" ht="35.25" customHeight="1">
      <c r="A336" s="131" t="s">
        <v>820</v>
      </c>
      <c r="B336" s="253" t="s">
        <v>306</v>
      </c>
      <c r="C336" s="132" t="s">
        <v>304</v>
      </c>
      <c r="D336" s="133" t="s">
        <v>223</v>
      </c>
      <c r="E336" s="134" t="s">
        <v>223</v>
      </c>
      <c r="F336" s="135" t="s">
        <v>1028</v>
      </c>
      <c r="G336" s="135" t="s">
        <v>1028</v>
      </c>
      <c r="H336" s="137" t="s">
        <v>1028</v>
      </c>
    </row>
    <row r="337" spans="1:8" ht="35.25" customHeight="1">
      <c r="A337" s="131" t="s">
        <v>821</v>
      </c>
      <c r="B337" s="253" t="s">
        <v>310</v>
      </c>
      <c r="C337" s="132" t="s">
        <v>57</v>
      </c>
      <c r="D337" s="133" t="s">
        <v>223</v>
      </c>
      <c r="E337" s="134" t="s">
        <v>223</v>
      </c>
      <c r="F337" s="135" t="s">
        <v>1028</v>
      </c>
      <c r="G337" s="135" t="s">
        <v>1028</v>
      </c>
      <c r="H337" s="137" t="s">
        <v>1028</v>
      </c>
    </row>
    <row r="338" spans="1:8" ht="35.25" customHeight="1">
      <c r="A338" s="131" t="s">
        <v>822</v>
      </c>
      <c r="B338" s="253" t="s">
        <v>307</v>
      </c>
      <c r="C338" s="132" t="s">
        <v>308</v>
      </c>
      <c r="D338" s="133" t="s">
        <v>223</v>
      </c>
      <c r="E338" s="134" t="s">
        <v>223</v>
      </c>
      <c r="F338" s="135" t="s">
        <v>1028</v>
      </c>
      <c r="G338" s="135" t="s">
        <v>1028</v>
      </c>
      <c r="H338" s="137" t="s">
        <v>1028</v>
      </c>
    </row>
    <row r="339" spans="1:8" ht="35.25" customHeight="1">
      <c r="A339" s="168" t="s">
        <v>313</v>
      </c>
      <c r="B339" s="169" t="s">
        <v>314</v>
      </c>
      <c r="C339" s="170" t="s">
        <v>223</v>
      </c>
      <c r="D339" s="197" t="s">
        <v>1056</v>
      </c>
      <c r="E339" s="198" t="s">
        <v>1056</v>
      </c>
      <c r="F339" s="186" t="s">
        <v>1028</v>
      </c>
      <c r="G339" s="186" t="s">
        <v>1056</v>
      </c>
      <c r="H339" s="172" t="s">
        <v>1056</v>
      </c>
    </row>
    <row r="340" spans="1:8" ht="35.25" customHeight="1">
      <c r="A340" s="131" t="s">
        <v>823</v>
      </c>
      <c r="B340" s="249" t="s">
        <v>315</v>
      </c>
      <c r="C340" s="132" t="s">
        <v>304</v>
      </c>
      <c r="D340" s="199">
        <f>'[3]план пр-ва (передача ээ)'!$F$22/1000</f>
        <v>294.15860500000002</v>
      </c>
      <c r="E340" s="154">
        <f>'[3]план пр-ва (передача ээ)'!$G$22/1000</f>
        <v>292.06005399999998</v>
      </c>
      <c r="F340" s="142">
        <f t="shared" ref="F340" si="53">E340-D340</f>
        <v>-2.0985510000000431</v>
      </c>
      <c r="G340" s="136">
        <f t="shared" ref="G340" si="54">E340/D340*100</f>
        <v>99.286592007056868</v>
      </c>
      <c r="H340" s="137" t="s">
        <v>1028</v>
      </c>
    </row>
    <row r="341" spans="1:8" ht="35.25" customHeight="1">
      <c r="A341" s="131" t="s">
        <v>824</v>
      </c>
      <c r="B341" s="253" t="s">
        <v>316</v>
      </c>
      <c r="C341" s="132" t="s">
        <v>304</v>
      </c>
      <c r="D341" s="196" t="s">
        <v>1057</v>
      </c>
      <c r="E341" s="200" t="s">
        <v>1057</v>
      </c>
      <c r="F341" s="135" t="s">
        <v>1028</v>
      </c>
      <c r="G341" s="135" t="s">
        <v>1028</v>
      </c>
      <c r="H341" s="137" t="s">
        <v>1028</v>
      </c>
    </row>
    <row r="342" spans="1:8" ht="35.25" customHeight="1">
      <c r="A342" s="131" t="s">
        <v>317</v>
      </c>
      <c r="B342" s="253" t="s">
        <v>318</v>
      </c>
      <c r="C342" s="132" t="s">
        <v>304</v>
      </c>
      <c r="D342" s="196" t="s">
        <v>1057</v>
      </c>
      <c r="E342" s="200" t="s">
        <v>1057</v>
      </c>
      <c r="F342" s="135" t="s">
        <v>1028</v>
      </c>
      <c r="G342" s="135" t="s">
        <v>1028</v>
      </c>
      <c r="H342" s="137" t="s">
        <v>1028</v>
      </c>
    </row>
    <row r="343" spans="1:8" ht="35.25" customHeight="1">
      <c r="A343" s="131" t="s">
        <v>319</v>
      </c>
      <c r="B343" s="253" t="s">
        <v>320</v>
      </c>
      <c r="C343" s="132" t="s">
        <v>304</v>
      </c>
      <c r="D343" s="196" t="s">
        <v>1057</v>
      </c>
      <c r="E343" s="200" t="s">
        <v>1057</v>
      </c>
      <c r="F343" s="135" t="s">
        <v>1028</v>
      </c>
      <c r="G343" s="135" t="s">
        <v>1028</v>
      </c>
      <c r="H343" s="137" t="s">
        <v>1028</v>
      </c>
    </row>
    <row r="344" spans="1:8" ht="35.25" customHeight="1">
      <c r="A344" s="131" t="s">
        <v>825</v>
      </c>
      <c r="B344" s="249" t="s">
        <v>321</v>
      </c>
      <c r="C344" s="132" t="s">
        <v>304</v>
      </c>
      <c r="D344" s="152">
        <f>'[2]Передача эл-энергии'!$AU$377/1000</f>
        <v>7.1985700000000001</v>
      </c>
      <c r="E344" s="154">
        <f>'[2]Передача эл-энергии'!$AW$377/1000</f>
        <v>7.1531159999999998</v>
      </c>
      <c r="F344" s="142">
        <f t="shared" ref="F344:F345" si="55">E344-D344</f>
        <v>-4.5454000000000327E-2</v>
      </c>
      <c r="G344" s="136">
        <f t="shared" ref="G344:G345" si="56">E344/D344*100</f>
        <v>99.368569035238934</v>
      </c>
      <c r="H344" s="137" t="s">
        <v>1028</v>
      </c>
    </row>
    <row r="345" spans="1:8" ht="35.25" customHeight="1">
      <c r="A345" s="131" t="s">
        <v>826</v>
      </c>
      <c r="B345" s="249" t="s">
        <v>1058</v>
      </c>
      <c r="C345" s="132" t="s">
        <v>57</v>
      </c>
      <c r="D345" s="201">
        <f>'[1]СВОД по элементам'!$Z$10</f>
        <v>94.581000000000003</v>
      </c>
      <c r="E345" s="202">
        <f>'[1]СВОД по элементам'!$AB$10</f>
        <v>94.581000000000003</v>
      </c>
      <c r="F345" s="142">
        <f t="shared" si="55"/>
        <v>0</v>
      </c>
      <c r="G345" s="136">
        <f t="shared" si="56"/>
        <v>100</v>
      </c>
      <c r="H345" s="137" t="s">
        <v>1028</v>
      </c>
    </row>
    <row r="346" spans="1:8" ht="35.25" customHeight="1">
      <c r="A346" s="131" t="s">
        <v>828</v>
      </c>
      <c r="B346" s="253" t="s">
        <v>322</v>
      </c>
      <c r="C346" s="132" t="s">
        <v>57</v>
      </c>
      <c r="D346" s="196" t="s">
        <v>1057</v>
      </c>
      <c r="E346" s="200" t="s">
        <v>1057</v>
      </c>
      <c r="F346" s="135" t="s">
        <v>1028</v>
      </c>
      <c r="G346" s="135" t="s">
        <v>1028</v>
      </c>
      <c r="H346" s="137" t="s">
        <v>1028</v>
      </c>
    </row>
    <row r="347" spans="1:8" ht="35.25" customHeight="1">
      <c r="A347" s="131" t="s">
        <v>323</v>
      </c>
      <c r="B347" s="253" t="s">
        <v>318</v>
      </c>
      <c r="C347" s="132" t="s">
        <v>57</v>
      </c>
      <c r="D347" s="196" t="s">
        <v>1057</v>
      </c>
      <c r="E347" s="200" t="s">
        <v>1057</v>
      </c>
      <c r="F347" s="135" t="s">
        <v>1028</v>
      </c>
      <c r="G347" s="135" t="s">
        <v>1028</v>
      </c>
      <c r="H347" s="137" t="s">
        <v>1028</v>
      </c>
    </row>
    <row r="348" spans="1:8" ht="35.25" customHeight="1">
      <c r="A348" s="131" t="s">
        <v>324</v>
      </c>
      <c r="B348" s="253" t="s">
        <v>320</v>
      </c>
      <c r="C348" s="132" t="s">
        <v>57</v>
      </c>
      <c r="D348" s="196" t="s">
        <v>1057</v>
      </c>
      <c r="E348" s="200" t="s">
        <v>1057</v>
      </c>
      <c r="F348" s="135" t="s">
        <v>1028</v>
      </c>
      <c r="G348" s="135" t="s">
        <v>1028</v>
      </c>
      <c r="H348" s="137" t="s">
        <v>1028</v>
      </c>
    </row>
    <row r="349" spans="1:8" ht="35.25" customHeight="1">
      <c r="A349" s="131" t="s">
        <v>829</v>
      </c>
      <c r="B349" s="249" t="s">
        <v>325</v>
      </c>
      <c r="C349" s="132" t="s">
        <v>326</v>
      </c>
      <c r="D349" s="196">
        <v>5340.75</v>
      </c>
      <c r="E349" s="175">
        <v>5340.75</v>
      </c>
      <c r="F349" s="142">
        <f t="shared" ref="F349" si="57">E349-D349</f>
        <v>0</v>
      </c>
      <c r="G349" s="136">
        <f t="shared" ref="G349" si="58">E349/D349*100</f>
        <v>100</v>
      </c>
      <c r="H349" s="137" t="s">
        <v>1028</v>
      </c>
    </row>
    <row r="350" spans="1:8" ht="35.25" customHeight="1">
      <c r="A350" s="131" t="s">
        <v>830</v>
      </c>
      <c r="B350" s="249" t="s">
        <v>1059</v>
      </c>
      <c r="C350" s="132" t="s">
        <v>118</v>
      </c>
      <c r="D350" s="133" t="s">
        <v>223</v>
      </c>
      <c r="E350" s="134" t="s">
        <v>223</v>
      </c>
      <c r="F350" s="135" t="s">
        <v>1028</v>
      </c>
      <c r="G350" s="135" t="s">
        <v>1028</v>
      </c>
      <c r="H350" s="137" t="s">
        <v>1028</v>
      </c>
    </row>
    <row r="351" spans="1:8" ht="35.25" customHeight="1">
      <c r="A351" s="131" t="s">
        <v>327</v>
      </c>
      <c r="B351" s="174" t="s">
        <v>328</v>
      </c>
      <c r="C351" s="132" t="s">
        <v>223</v>
      </c>
      <c r="D351" s="196" t="s">
        <v>1056</v>
      </c>
      <c r="E351" s="175" t="s">
        <v>1056</v>
      </c>
      <c r="F351" s="135" t="s">
        <v>1028</v>
      </c>
      <c r="G351" s="135" t="s">
        <v>1056</v>
      </c>
      <c r="H351" s="137" t="s">
        <v>1056</v>
      </c>
    </row>
    <row r="352" spans="1:8" ht="35.25" customHeight="1">
      <c r="A352" s="131" t="s">
        <v>831</v>
      </c>
      <c r="B352" s="249" t="s">
        <v>329</v>
      </c>
      <c r="C352" s="132" t="s">
        <v>304</v>
      </c>
      <c r="D352" s="133" t="s">
        <v>223</v>
      </c>
      <c r="E352" s="134" t="s">
        <v>223</v>
      </c>
      <c r="F352" s="135" t="s">
        <v>1028</v>
      </c>
      <c r="G352" s="135" t="s">
        <v>1028</v>
      </c>
      <c r="H352" s="137" t="s">
        <v>1028</v>
      </c>
    </row>
    <row r="353" spans="1:8" ht="35.25" customHeight="1">
      <c r="A353" s="131" t="s">
        <v>832</v>
      </c>
      <c r="B353" s="249" t="s">
        <v>330</v>
      </c>
      <c r="C353" s="132" t="s">
        <v>300</v>
      </c>
      <c r="D353" s="133" t="s">
        <v>223</v>
      </c>
      <c r="E353" s="134" t="s">
        <v>223</v>
      </c>
      <c r="F353" s="135" t="s">
        <v>1028</v>
      </c>
      <c r="G353" s="135" t="s">
        <v>1028</v>
      </c>
      <c r="H353" s="137" t="s">
        <v>1028</v>
      </c>
    </row>
    <row r="354" spans="1:8" ht="54.75" customHeight="1">
      <c r="A354" s="131" t="s">
        <v>833</v>
      </c>
      <c r="B354" s="249" t="s">
        <v>1060</v>
      </c>
      <c r="C354" s="132" t="s">
        <v>118</v>
      </c>
      <c r="D354" s="133" t="s">
        <v>223</v>
      </c>
      <c r="E354" s="134" t="s">
        <v>223</v>
      </c>
      <c r="F354" s="135" t="s">
        <v>1028</v>
      </c>
      <c r="G354" s="135" t="s">
        <v>1028</v>
      </c>
      <c r="H354" s="137" t="s">
        <v>1028</v>
      </c>
    </row>
    <row r="355" spans="1:8" ht="54.75" customHeight="1">
      <c r="A355" s="131" t="s">
        <v>834</v>
      </c>
      <c r="B355" s="249" t="s">
        <v>332</v>
      </c>
      <c r="C355" s="132" t="s">
        <v>118</v>
      </c>
      <c r="D355" s="133" t="s">
        <v>223</v>
      </c>
      <c r="E355" s="134" t="s">
        <v>223</v>
      </c>
      <c r="F355" s="135" t="s">
        <v>1028</v>
      </c>
      <c r="G355" s="135" t="s">
        <v>1028</v>
      </c>
      <c r="H355" s="137" t="s">
        <v>1028</v>
      </c>
    </row>
    <row r="356" spans="1:8" ht="54.75" customHeight="1">
      <c r="A356" s="131" t="s">
        <v>333</v>
      </c>
      <c r="B356" s="174" t="s">
        <v>334</v>
      </c>
      <c r="C356" s="203" t="s">
        <v>223</v>
      </c>
      <c r="D356" s="196" t="s">
        <v>1056</v>
      </c>
      <c r="E356" s="175" t="s">
        <v>1056</v>
      </c>
      <c r="F356" s="135" t="s">
        <v>1028</v>
      </c>
      <c r="G356" s="135" t="s">
        <v>1056</v>
      </c>
      <c r="H356" s="137" t="s">
        <v>1056</v>
      </c>
    </row>
    <row r="357" spans="1:8" ht="54.75" customHeight="1">
      <c r="A357" s="131" t="s">
        <v>835</v>
      </c>
      <c r="B357" s="249" t="s">
        <v>335</v>
      </c>
      <c r="C357" s="132" t="s">
        <v>57</v>
      </c>
      <c r="D357" s="133" t="s">
        <v>223</v>
      </c>
      <c r="E357" s="134" t="s">
        <v>223</v>
      </c>
      <c r="F357" s="135" t="s">
        <v>1028</v>
      </c>
      <c r="G357" s="135" t="s">
        <v>1028</v>
      </c>
      <c r="H357" s="137" t="s">
        <v>1028</v>
      </c>
    </row>
    <row r="358" spans="1:8" ht="54.75" customHeight="1">
      <c r="A358" s="131" t="s">
        <v>836</v>
      </c>
      <c r="B358" s="253" t="s">
        <v>336</v>
      </c>
      <c r="C358" s="132" t="s">
        <v>57</v>
      </c>
      <c r="D358" s="133" t="s">
        <v>223</v>
      </c>
      <c r="E358" s="134" t="s">
        <v>223</v>
      </c>
      <c r="F358" s="135" t="s">
        <v>1028</v>
      </c>
      <c r="G358" s="135" t="s">
        <v>1028</v>
      </c>
      <c r="H358" s="137" t="s">
        <v>1028</v>
      </c>
    </row>
    <row r="359" spans="1:8" ht="54.75" customHeight="1">
      <c r="A359" s="131" t="s">
        <v>837</v>
      </c>
      <c r="B359" s="253" t="s">
        <v>337</v>
      </c>
      <c r="C359" s="132" t="s">
        <v>57</v>
      </c>
      <c r="D359" s="133" t="s">
        <v>223</v>
      </c>
      <c r="E359" s="134" t="s">
        <v>223</v>
      </c>
      <c r="F359" s="135" t="s">
        <v>1028</v>
      </c>
      <c r="G359" s="135" t="s">
        <v>1028</v>
      </c>
      <c r="H359" s="137" t="s">
        <v>1028</v>
      </c>
    </row>
    <row r="360" spans="1:8" ht="35.25" customHeight="1">
      <c r="A360" s="131" t="s">
        <v>838</v>
      </c>
      <c r="B360" s="253" t="s">
        <v>338</v>
      </c>
      <c r="C360" s="132" t="s">
        <v>57</v>
      </c>
      <c r="D360" s="133" t="s">
        <v>223</v>
      </c>
      <c r="E360" s="134" t="s">
        <v>223</v>
      </c>
      <c r="F360" s="135" t="s">
        <v>1028</v>
      </c>
      <c r="G360" s="135" t="s">
        <v>1028</v>
      </c>
      <c r="H360" s="137" t="s">
        <v>1028</v>
      </c>
    </row>
    <row r="361" spans="1:8" ht="35.25" customHeight="1">
      <c r="A361" s="131" t="s">
        <v>839</v>
      </c>
      <c r="B361" s="249" t="s">
        <v>339</v>
      </c>
      <c r="C361" s="132" t="s">
        <v>304</v>
      </c>
      <c r="D361" s="133" t="s">
        <v>223</v>
      </c>
      <c r="E361" s="134" t="s">
        <v>223</v>
      </c>
      <c r="F361" s="135" t="s">
        <v>1028</v>
      </c>
      <c r="G361" s="135" t="s">
        <v>1028</v>
      </c>
      <c r="H361" s="137" t="s">
        <v>1028</v>
      </c>
    </row>
    <row r="362" spans="1:8" ht="35.25" customHeight="1">
      <c r="A362" s="131" t="s">
        <v>840</v>
      </c>
      <c r="B362" s="253" t="s">
        <v>340</v>
      </c>
      <c r="C362" s="132" t="s">
        <v>304</v>
      </c>
      <c r="D362" s="133" t="s">
        <v>223</v>
      </c>
      <c r="E362" s="134" t="s">
        <v>223</v>
      </c>
      <c r="F362" s="135" t="s">
        <v>1028</v>
      </c>
      <c r="G362" s="135" t="s">
        <v>1028</v>
      </c>
      <c r="H362" s="137" t="s">
        <v>1028</v>
      </c>
    </row>
    <row r="363" spans="1:8" ht="35.25" customHeight="1">
      <c r="A363" s="131" t="s">
        <v>841</v>
      </c>
      <c r="B363" s="253" t="s">
        <v>341</v>
      </c>
      <c r="C363" s="132" t="s">
        <v>304</v>
      </c>
      <c r="D363" s="133" t="s">
        <v>223</v>
      </c>
      <c r="E363" s="134" t="s">
        <v>223</v>
      </c>
      <c r="F363" s="135" t="s">
        <v>1028</v>
      </c>
      <c r="G363" s="135" t="s">
        <v>1028</v>
      </c>
      <c r="H363" s="137" t="s">
        <v>1028</v>
      </c>
    </row>
    <row r="364" spans="1:8" ht="35.25" customHeight="1">
      <c r="A364" s="131" t="s">
        <v>842</v>
      </c>
      <c r="B364" s="249" t="s">
        <v>342</v>
      </c>
      <c r="C364" s="132" t="s">
        <v>118</v>
      </c>
      <c r="D364" s="133" t="s">
        <v>223</v>
      </c>
      <c r="E364" s="134" t="s">
        <v>223</v>
      </c>
      <c r="F364" s="135" t="s">
        <v>1028</v>
      </c>
      <c r="G364" s="135" t="s">
        <v>1028</v>
      </c>
      <c r="H364" s="137" t="s">
        <v>1028</v>
      </c>
    </row>
    <row r="365" spans="1:8" ht="35.25" customHeight="1">
      <c r="A365" s="131" t="s">
        <v>843</v>
      </c>
      <c r="B365" s="253" t="s">
        <v>1061</v>
      </c>
      <c r="C365" s="132" t="s">
        <v>118</v>
      </c>
      <c r="D365" s="133" t="s">
        <v>223</v>
      </c>
      <c r="E365" s="134" t="s">
        <v>223</v>
      </c>
      <c r="F365" s="178" t="s">
        <v>1028</v>
      </c>
      <c r="G365" s="178" t="s">
        <v>1028</v>
      </c>
      <c r="H365" s="179" t="s">
        <v>1028</v>
      </c>
    </row>
    <row r="366" spans="1:8" ht="35.25" customHeight="1">
      <c r="A366" s="131" t="s">
        <v>844</v>
      </c>
      <c r="B366" s="253" t="s">
        <v>131</v>
      </c>
      <c r="C366" s="132" t="s">
        <v>118</v>
      </c>
      <c r="D366" s="133" t="s">
        <v>223</v>
      </c>
      <c r="E366" s="134" t="s">
        <v>223</v>
      </c>
      <c r="F366" s="178" t="s">
        <v>1028</v>
      </c>
      <c r="G366" s="178" t="s">
        <v>1028</v>
      </c>
      <c r="H366" s="179" t="s">
        <v>1028</v>
      </c>
    </row>
    <row r="367" spans="1:8" ht="35.25" customHeight="1" thickBot="1">
      <c r="A367" s="165" t="s">
        <v>343</v>
      </c>
      <c r="B367" s="204" t="s">
        <v>344</v>
      </c>
      <c r="C367" s="166" t="s">
        <v>345</v>
      </c>
      <c r="D367" s="144" t="s">
        <v>223</v>
      </c>
      <c r="E367" s="167" t="s">
        <v>223</v>
      </c>
      <c r="F367" s="146" t="s">
        <v>1028</v>
      </c>
      <c r="G367" s="146" t="s">
        <v>1028</v>
      </c>
      <c r="H367" s="205" t="s">
        <v>1028</v>
      </c>
    </row>
    <row r="368" spans="1:8" ht="35.25" customHeight="1">
      <c r="A368" s="367" t="s">
        <v>1062</v>
      </c>
      <c r="B368" s="368"/>
      <c r="C368" s="368"/>
      <c r="D368" s="368"/>
      <c r="E368" s="368"/>
      <c r="F368" s="368"/>
      <c r="G368" s="368"/>
      <c r="H368" s="369"/>
    </row>
    <row r="369" spans="1:8" ht="35.25" customHeight="1" thickBot="1">
      <c r="A369" s="367"/>
      <c r="B369" s="368"/>
      <c r="C369" s="368"/>
      <c r="D369" s="368"/>
      <c r="E369" s="368"/>
      <c r="F369" s="368"/>
      <c r="G369" s="368"/>
      <c r="H369" s="369"/>
    </row>
    <row r="370" spans="1:8" ht="35.25" customHeight="1">
      <c r="A370" s="370" t="s">
        <v>974</v>
      </c>
      <c r="B370" s="372" t="s">
        <v>110</v>
      </c>
      <c r="C370" s="374" t="s">
        <v>111</v>
      </c>
      <c r="D370" s="376" t="s">
        <v>1063</v>
      </c>
      <c r="E370" s="377"/>
      <c r="F370" s="378" t="s">
        <v>555</v>
      </c>
      <c r="G370" s="377"/>
      <c r="H370" s="379" t="s">
        <v>12</v>
      </c>
    </row>
    <row r="371" spans="1:8" ht="35.25" customHeight="1">
      <c r="A371" s="371"/>
      <c r="B371" s="373"/>
      <c r="C371" s="375"/>
      <c r="D371" s="117" t="s">
        <v>1034</v>
      </c>
      <c r="E371" s="118" t="s">
        <v>14</v>
      </c>
      <c r="F371" s="118" t="s">
        <v>114</v>
      </c>
      <c r="G371" s="117" t="s">
        <v>115</v>
      </c>
      <c r="H371" s="380"/>
    </row>
    <row r="372" spans="1:8" ht="35.25" customHeight="1" thickBot="1">
      <c r="A372" s="206">
        <v>1</v>
      </c>
      <c r="B372" s="122">
        <v>2</v>
      </c>
      <c r="C372" s="121">
        <v>3</v>
      </c>
      <c r="D372" s="207">
        <v>4</v>
      </c>
      <c r="E372" s="208">
        <v>5</v>
      </c>
      <c r="F372" s="208">
        <v>6</v>
      </c>
      <c r="G372" s="208">
        <v>7</v>
      </c>
      <c r="H372" s="209">
        <v>8</v>
      </c>
    </row>
    <row r="373" spans="1:8" ht="35.25" customHeight="1">
      <c r="A373" s="389" t="s">
        <v>1064</v>
      </c>
      <c r="B373" s="390"/>
      <c r="C373" s="132" t="s">
        <v>118</v>
      </c>
      <c r="D373" s="210">
        <f>D374</f>
        <v>14.449999999999998</v>
      </c>
      <c r="E373" s="210">
        <f>E374</f>
        <v>5.2360000000000007</v>
      </c>
      <c r="F373" s="211" t="s">
        <v>1028</v>
      </c>
      <c r="G373" s="212" t="s">
        <v>1028</v>
      </c>
      <c r="H373" s="213" t="s">
        <v>1028</v>
      </c>
    </row>
    <row r="374" spans="1:8" ht="35.25" customHeight="1">
      <c r="A374" s="131" t="s">
        <v>117</v>
      </c>
      <c r="B374" s="214" t="s">
        <v>348</v>
      </c>
      <c r="C374" s="132" t="s">
        <v>118</v>
      </c>
      <c r="D374" s="215">
        <f>D375+D399+D427</f>
        <v>14.449999999999998</v>
      </c>
      <c r="E374" s="215">
        <f>E375+E399+E427+E428</f>
        <v>5.2360000000000007</v>
      </c>
      <c r="F374" s="211" t="s">
        <v>1028</v>
      </c>
      <c r="G374" s="212" t="s">
        <v>1028</v>
      </c>
      <c r="H374" s="216" t="s">
        <v>1028</v>
      </c>
    </row>
    <row r="375" spans="1:8" ht="35.25" customHeight="1">
      <c r="A375" s="131" t="s">
        <v>680</v>
      </c>
      <c r="B375" s="153" t="s">
        <v>349</v>
      </c>
      <c r="C375" s="132" t="s">
        <v>118</v>
      </c>
      <c r="D375" s="215">
        <f>D376</f>
        <v>0</v>
      </c>
      <c r="E375" s="215">
        <f>E376</f>
        <v>0</v>
      </c>
      <c r="F375" s="211" t="s">
        <v>1028</v>
      </c>
      <c r="G375" s="212" t="s">
        <v>1028</v>
      </c>
      <c r="H375" s="216" t="s">
        <v>1028</v>
      </c>
    </row>
    <row r="376" spans="1:8" ht="35.25" customHeight="1">
      <c r="A376" s="131" t="s">
        <v>682</v>
      </c>
      <c r="B376" s="151" t="s">
        <v>350</v>
      </c>
      <c r="C376" s="132" t="s">
        <v>118</v>
      </c>
      <c r="D376" s="215">
        <v>0</v>
      </c>
      <c r="E376" s="215"/>
      <c r="F376" s="211" t="s">
        <v>1028</v>
      </c>
      <c r="G376" s="212" t="s">
        <v>1028</v>
      </c>
      <c r="H376" s="216" t="s">
        <v>1028</v>
      </c>
    </row>
    <row r="377" spans="1:8" ht="35.25" customHeight="1">
      <c r="A377" s="131" t="s">
        <v>351</v>
      </c>
      <c r="B377" s="155" t="s">
        <v>352</v>
      </c>
      <c r="C377" s="132" t="s">
        <v>118</v>
      </c>
      <c r="D377" s="134" t="s">
        <v>223</v>
      </c>
      <c r="E377" s="134" t="s">
        <v>223</v>
      </c>
      <c r="F377" s="211" t="s">
        <v>1028</v>
      </c>
      <c r="G377" s="212" t="s">
        <v>1028</v>
      </c>
      <c r="H377" s="216" t="s">
        <v>1028</v>
      </c>
    </row>
    <row r="378" spans="1:8" ht="35.25" customHeight="1">
      <c r="A378" s="131" t="s">
        <v>353</v>
      </c>
      <c r="B378" s="156" t="s">
        <v>120</v>
      </c>
      <c r="C378" s="132" t="s">
        <v>118</v>
      </c>
      <c r="D378" s="134" t="s">
        <v>223</v>
      </c>
      <c r="E378" s="134" t="s">
        <v>223</v>
      </c>
      <c r="F378" s="211" t="s">
        <v>1028</v>
      </c>
      <c r="G378" s="212" t="s">
        <v>1028</v>
      </c>
      <c r="H378" s="216" t="s">
        <v>1028</v>
      </c>
    </row>
    <row r="379" spans="1:8" ht="35.25" customHeight="1">
      <c r="A379" s="131" t="s">
        <v>354</v>
      </c>
      <c r="B379" s="156" t="s">
        <v>121</v>
      </c>
      <c r="C379" s="132" t="s">
        <v>118</v>
      </c>
      <c r="D379" s="134" t="s">
        <v>223</v>
      </c>
      <c r="E379" s="134" t="s">
        <v>223</v>
      </c>
      <c r="F379" s="211" t="s">
        <v>1028</v>
      </c>
      <c r="G379" s="212" t="s">
        <v>1028</v>
      </c>
      <c r="H379" s="216" t="s">
        <v>1028</v>
      </c>
    </row>
    <row r="380" spans="1:8" ht="35.25" customHeight="1">
      <c r="A380" s="131" t="s">
        <v>355</v>
      </c>
      <c r="B380" s="156" t="s">
        <v>122</v>
      </c>
      <c r="C380" s="132" t="s">
        <v>118</v>
      </c>
      <c r="D380" s="134" t="s">
        <v>223</v>
      </c>
      <c r="E380" s="134" t="s">
        <v>223</v>
      </c>
      <c r="F380" s="211" t="s">
        <v>1028</v>
      </c>
      <c r="G380" s="212" t="s">
        <v>1028</v>
      </c>
      <c r="H380" s="216" t="s">
        <v>1028</v>
      </c>
    </row>
    <row r="381" spans="1:8" ht="35.25" customHeight="1">
      <c r="A381" s="131" t="s">
        <v>356</v>
      </c>
      <c r="B381" s="155" t="s">
        <v>357</v>
      </c>
      <c r="C381" s="132" t="s">
        <v>118</v>
      </c>
      <c r="D381" s="134" t="s">
        <v>223</v>
      </c>
      <c r="E381" s="134" t="s">
        <v>223</v>
      </c>
      <c r="F381" s="211" t="s">
        <v>1028</v>
      </c>
      <c r="G381" s="212" t="s">
        <v>1028</v>
      </c>
      <c r="H381" s="216" t="s">
        <v>1028</v>
      </c>
    </row>
    <row r="382" spans="1:8" ht="35.25" customHeight="1">
      <c r="A382" s="131" t="s">
        <v>358</v>
      </c>
      <c r="B382" s="155" t="s">
        <v>359</v>
      </c>
      <c r="C382" s="132" t="s">
        <v>118</v>
      </c>
      <c r="D382" s="215">
        <f>D376</f>
        <v>0</v>
      </c>
      <c r="E382" s="215">
        <f>E376</f>
        <v>0</v>
      </c>
      <c r="F382" s="211" t="s">
        <v>1028</v>
      </c>
      <c r="G382" s="212" t="s">
        <v>1028</v>
      </c>
      <c r="H382" s="216" t="s">
        <v>1028</v>
      </c>
    </row>
    <row r="383" spans="1:8" ht="35.25" customHeight="1">
      <c r="A383" s="131" t="s">
        <v>360</v>
      </c>
      <c r="B383" s="155" t="s">
        <v>361</v>
      </c>
      <c r="C383" s="132" t="s">
        <v>118</v>
      </c>
      <c r="D383" s="134" t="s">
        <v>223</v>
      </c>
      <c r="E383" s="134" t="s">
        <v>223</v>
      </c>
      <c r="F383" s="211" t="s">
        <v>1028</v>
      </c>
      <c r="G383" s="212" t="s">
        <v>1028</v>
      </c>
      <c r="H383" s="216" t="s">
        <v>1028</v>
      </c>
    </row>
    <row r="384" spans="1:8" ht="35.25" customHeight="1">
      <c r="A384" s="131" t="s">
        <v>362</v>
      </c>
      <c r="B384" s="155" t="s">
        <v>363</v>
      </c>
      <c r="C384" s="132" t="s">
        <v>118</v>
      </c>
      <c r="D384" s="134" t="s">
        <v>223</v>
      </c>
      <c r="E384" s="134" t="s">
        <v>223</v>
      </c>
      <c r="F384" s="211" t="s">
        <v>1028</v>
      </c>
      <c r="G384" s="212" t="s">
        <v>1028</v>
      </c>
      <c r="H384" s="216" t="s">
        <v>1028</v>
      </c>
    </row>
    <row r="385" spans="1:8" ht="35.25" customHeight="1">
      <c r="A385" s="131" t="s">
        <v>364</v>
      </c>
      <c r="B385" s="156" t="s">
        <v>365</v>
      </c>
      <c r="C385" s="132" t="s">
        <v>118</v>
      </c>
      <c r="D385" s="134" t="s">
        <v>223</v>
      </c>
      <c r="E385" s="134" t="s">
        <v>223</v>
      </c>
      <c r="F385" s="211" t="s">
        <v>1028</v>
      </c>
      <c r="G385" s="212" t="s">
        <v>1028</v>
      </c>
      <c r="H385" s="216" t="s">
        <v>1028</v>
      </c>
    </row>
    <row r="386" spans="1:8" ht="35.25" customHeight="1">
      <c r="A386" s="131" t="s">
        <v>366</v>
      </c>
      <c r="B386" s="156" t="s">
        <v>1065</v>
      </c>
      <c r="C386" s="132" t="s">
        <v>118</v>
      </c>
      <c r="D386" s="134" t="s">
        <v>223</v>
      </c>
      <c r="E386" s="134" t="s">
        <v>223</v>
      </c>
      <c r="F386" s="211" t="s">
        <v>1028</v>
      </c>
      <c r="G386" s="212" t="s">
        <v>1028</v>
      </c>
      <c r="H386" s="216" t="s">
        <v>1028</v>
      </c>
    </row>
    <row r="387" spans="1:8" ht="35.25" customHeight="1">
      <c r="A387" s="131" t="s">
        <v>368</v>
      </c>
      <c r="B387" s="156" t="s">
        <v>369</v>
      </c>
      <c r="C387" s="132" t="s">
        <v>118</v>
      </c>
      <c r="D387" s="134" t="s">
        <v>223</v>
      </c>
      <c r="E387" s="134" t="s">
        <v>223</v>
      </c>
      <c r="F387" s="211" t="s">
        <v>1028</v>
      </c>
      <c r="G387" s="212" t="s">
        <v>1028</v>
      </c>
      <c r="H387" s="216" t="s">
        <v>1028</v>
      </c>
    </row>
    <row r="388" spans="1:8" ht="35.25" customHeight="1">
      <c r="A388" s="131" t="s">
        <v>370</v>
      </c>
      <c r="B388" s="156" t="s">
        <v>1065</v>
      </c>
      <c r="C388" s="132" t="s">
        <v>118</v>
      </c>
      <c r="D388" s="134" t="s">
        <v>223</v>
      </c>
      <c r="E388" s="134" t="s">
        <v>223</v>
      </c>
      <c r="F388" s="211" t="s">
        <v>1028</v>
      </c>
      <c r="G388" s="212" t="s">
        <v>1028</v>
      </c>
      <c r="H388" s="216" t="s">
        <v>1028</v>
      </c>
    </row>
    <row r="389" spans="1:8" ht="35.25" customHeight="1">
      <c r="A389" s="131" t="s">
        <v>371</v>
      </c>
      <c r="B389" s="155" t="s">
        <v>372</v>
      </c>
      <c r="C389" s="132" t="s">
        <v>118</v>
      </c>
      <c r="D389" s="134" t="s">
        <v>223</v>
      </c>
      <c r="E389" s="134" t="s">
        <v>223</v>
      </c>
      <c r="F389" s="211" t="s">
        <v>1028</v>
      </c>
      <c r="G389" s="212" t="s">
        <v>1028</v>
      </c>
      <c r="H389" s="216" t="s">
        <v>1028</v>
      </c>
    </row>
    <row r="390" spans="1:8" ht="35.25" customHeight="1">
      <c r="A390" s="131" t="s">
        <v>373</v>
      </c>
      <c r="B390" s="155" t="s">
        <v>244</v>
      </c>
      <c r="C390" s="132" t="s">
        <v>118</v>
      </c>
      <c r="D390" s="134" t="s">
        <v>223</v>
      </c>
      <c r="E390" s="134" t="s">
        <v>223</v>
      </c>
      <c r="F390" s="211" t="s">
        <v>1028</v>
      </c>
      <c r="G390" s="212" t="s">
        <v>1028</v>
      </c>
      <c r="H390" s="216" t="s">
        <v>1028</v>
      </c>
    </row>
    <row r="391" spans="1:8" ht="35.25" customHeight="1">
      <c r="A391" s="131" t="s">
        <v>374</v>
      </c>
      <c r="B391" s="155" t="s">
        <v>375</v>
      </c>
      <c r="C391" s="132" t="s">
        <v>118</v>
      </c>
      <c r="D391" s="134" t="s">
        <v>223</v>
      </c>
      <c r="E391" s="134" t="s">
        <v>223</v>
      </c>
      <c r="F391" s="211" t="s">
        <v>1028</v>
      </c>
      <c r="G391" s="212" t="s">
        <v>1028</v>
      </c>
      <c r="H391" s="216" t="s">
        <v>1028</v>
      </c>
    </row>
    <row r="392" spans="1:8" ht="35.25" customHeight="1">
      <c r="A392" s="131" t="s">
        <v>376</v>
      </c>
      <c r="B392" s="156" t="s">
        <v>1038</v>
      </c>
      <c r="C392" s="132" t="s">
        <v>118</v>
      </c>
      <c r="D392" s="134" t="s">
        <v>223</v>
      </c>
      <c r="E392" s="134" t="s">
        <v>223</v>
      </c>
      <c r="F392" s="211" t="s">
        <v>1028</v>
      </c>
      <c r="G392" s="212" t="s">
        <v>1028</v>
      </c>
      <c r="H392" s="216" t="s">
        <v>1028</v>
      </c>
    </row>
    <row r="393" spans="1:8" ht="35.25" customHeight="1">
      <c r="A393" s="131" t="s">
        <v>377</v>
      </c>
      <c r="B393" s="217" t="s">
        <v>131</v>
      </c>
      <c r="C393" s="132" t="s">
        <v>118</v>
      </c>
      <c r="D393" s="134" t="s">
        <v>223</v>
      </c>
      <c r="E393" s="134" t="s">
        <v>223</v>
      </c>
      <c r="F393" s="211" t="s">
        <v>1028</v>
      </c>
      <c r="G393" s="212" t="s">
        <v>1028</v>
      </c>
      <c r="H393" s="216" t="s">
        <v>1028</v>
      </c>
    </row>
    <row r="394" spans="1:8" ht="35.25" customHeight="1">
      <c r="A394" s="131" t="s">
        <v>683</v>
      </c>
      <c r="B394" s="151" t="s">
        <v>378</v>
      </c>
      <c r="C394" s="132" t="s">
        <v>118</v>
      </c>
      <c r="D394" s="134" t="s">
        <v>223</v>
      </c>
      <c r="E394" s="134" t="s">
        <v>223</v>
      </c>
      <c r="F394" s="218" t="s">
        <v>1028</v>
      </c>
      <c r="G394" s="212" t="s">
        <v>1028</v>
      </c>
      <c r="H394" s="216" t="s">
        <v>1028</v>
      </c>
    </row>
    <row r="395" spans="1:8" ht="35.25" customHeight="1">
      <c r="A395" s="131" t="s">
        <v>379</v>
      </c>
      <c r="B395" s="155" t="s">
        <v>120</v>
      </c>
      <c r="C395" s="132" t="s">
        <v>118</v>
      </c>
      <c r="D395" s="134" t="s">
        <v>223</v>
      </c>
      <c r="E395" s="134" t="s">
        <v>223</v>
      </c>
      <c r="F395" s="218" t="s">
        <v>1028</v>
      </c>
      <c r="G395" s="212" t="s">
        <v>1028</v>
      </c>
      <c r="H395" s="216" t="s">
        <v>1028</v>
      </c>
    </row>
    <row r="396" spans="1:8" ht="35.25" customHeight="1">
      <c r="A396" s="131" t="s">
        <v>380</v>
      </c>
      <c r="B396" s="155" t="s">
        <v>121</v>
      </c>
      <c r="C396" s="132" t="s">
        <v>118</v>
      </c>
      <c r="D396" s="134" t="s">
        <v>223</v>
      </c>
      <c r="E396" s="134" t="s">
        <v>223</v>
      </c>
      <c r="F396" s="218" t="s">
        <v>1028</v>
      </c>
      <c r="G396" s="212" t="s">
        <v>1028</v>
      </c>
      <c r="H396" s="216" t="s">
        <v>1028</v>
      </c>
    </row>
    <row r="397" spans="1:8" ht="35.25" customHeight="1">
      <c r="A397" s="131" t="s">
        <v>381</v>
      </c>
      <c r="B397" s="155" t="s">
        <v>122</v>
      </c>
      <c r="C397" s="132" t="s">
        <v>118</v>
      </c>
      <c r="D397" s="134" t="s">
        <v>223</v>
      </c>
      <c r="E397" s="134" t="s">
        <v>223</v>
      </c>
      <c r="F397" s="218" t="s">
        <v>1028</v>
      </c>
      <c r="G397" s="212" t="s">
        <v>1028</v>
      </c>
      <c r="H397" s="216" t="s">
        <v>1028</v>
      </c>
    </row>
    <row r="398" spans="1:8" ht="35.25" customHeight="1">
      <c r="A398" s="131" t="s">
        <v>684</v>
      </c>
      <c r="B398" s="151" t="s">
        <v>382</v>
      </c>
      <c r="C398" s="132" t="s">
        <v>118</v>
      </c>
      <c r="D398" s="134" t="s">
        <v>223</v>
      </c>
      <c r="E398" s="134"/>
      <c r="F398" s="218" t="s">
        <v>1028</v>
      </c>
      <c r="G398" s="212" t="s">
        <v>1028</v>
      </c>
      <c r="H398" s="216" t="s">
        <v>1028</v>
      </c>
    </row>
    <row r="399" spans="1:8" ht="35.25" customHeight="1">
      <c r="A399" s="131" t="s">
        <v>681</v>
      </c>
      <c r="B399" s="153" t="s">
        <v>383</v>
      </c>
      <c r="C399" s="132" t="s">
        <v>118</v>
      </c>
      <c r="D399" s="215">
        <f>D400</f>
        <v>12.06</v>
      </c>
      <c r="E399" s="215">
        <f>E400+E413</f>
        <v>4.36451893</v>
      </c>
      <c r="F399" s="218" t="s">
        <v>1028</v>
      </c>
      <c r="G399" s="212" t="s">
        <v>1028</v>
      </c>
      <c r="H399" s="216" t="s">
        <v>1028</v>
      </c>
    </row>
    <row r="400" spans="1:8" ht="35.25" customHeight="1">
      <c r="A400" s="131" t="s">
        <v>845</v>
      </c>
      <c r="B400" s="151" t="s">
        <v>384</v>
      </c>
      <c r="C400" s="132" t="s">
        <v>118</v>
      </c>
      <c r="D400" s="143">
        <f>'12'!J18+'12'!L18</f>
        <v>12.06</v>
      </c>
      <c r="E400" s="143">
        <f>'[4]Отчет по ИП'!$J$20/1000</f>
        <v>4.36451893</v>
      </c>
      <c r="F400" s="218" t="s">
        <v>1028</v>
      </c>
      <c r="G400" s="212" t="s">
        <v>1028</v>
      </c>
      <c r="H400" s="216" t="s">
        <v>1028</v>
      </c>
    </row>
    <row r="401" spans="1:8" ht="35.25" customHeight="1">
      <c r="A401" s="131" t="s">
        <v>385</v>
      </c>
      <c r="B401" s="155" t="s">
        <v>386</v>
      </c>
      <c r="C401" s="132" t="s">
        <v>118</v>
      </c>
      <c r="D401" s="134" t="s">
        <v>223</v>
      </c>
      <c r="E401" s="134" t="s">
        <v>223</v>
      </c>
      <c r="F401" s="211" t="s">
        <v>1028</v>
      </c>
      <c r="G401" s="212" t="s">
        <v>1028</v>
      </c>
      <c r="H401" s="216" t="s">
        <v>1028</v>
      </c>
    </row>
    <row r="402" spans="1:8" ht="35.25" customHeight="1">
      <c r="A402" s="131" t="s">
        <v>387</v>
      </c>
      <c r="B402" s="155" t="s">
        <v>120</v>
      </c>
      <c r="C402" s="132" t="s">
        <v>118</v>
      </c>
      <c r="D402" s="134" t="s">
        <v>223</v>
      </c>
      <c r="E402" s="134" t="s">
        <v>223</v>
      </c>
      <c r="F402" s="211" t="s">
        <v>1028</v>
      </c>
      <c r="G402" s="212" t="s">
        <v>1028</v>
      </c>
      <c r="H402" s="216" t="s">
        <v>1028</v>
      </c>
    </row>
    <row r="403" spans="1:8" ht="35.25" customHeight="1">
      <c r="A403" s="131" t="s">
        <v>388</v>
      </c>
      <c r="B403" s="155" t="s">
        <v>121</v>
      </c>
      <c r="C403" s="132" t="s">
        <v>118</v>
      </c>
      <c r="D403" s="134" t="s">
        <v>223</v>
      </c>
      <c r="E403" s="134" t="s">
        <v>223</v>
      </c>
      <c r="F403" s="211" t="s">
        <v>1028</v>
      </c>
      <c r="G403" s="212" t="s">
        <v>1028</v>
      </c>
      <c r="H403" s="216" t="s">
        <v>1028</v>
      </c>
    </row>
    <row r="404" spans="1:8" ht="35.25" customHeight="1">
      <c r="A404" s="131" t="s">
        <v>389</v>
      </c>
      <c r="B404" s="155" t="s">
        <v>122</v>
      </c>
      <c r="C404" s="132" t="s">
        <v>118</v>
      </c>
      <c r="D404" s="134" t="s">
        <v>223</v>
      </c>
      <c r="E404" s="134" t="s">
        <v>223</v>
      </c>
      <c r="F404" s="211" t="s">
        <v>1028</v>
      </c>
      <c r="G404" s="212" t="s">
        <v>1028</v>
      </c>
      <c r="H404" s="216" t="s">
        <v>1028</v>
      </c>
    </row>
    <row r="405" spans="1:8" ht="35.25" customHeight="1">
      <c r="A405" s="131" t="s">
        <v>390</v>
      </c>
      <c r="B405" s="155" t="s">
        <v>234</v>
      </c>
      <c r="C405" s="132" t="s">
        <v>118</v>
      </c>
      <c r="D405" s="134" t="s">
        <v>223</v>
      </c>
      <c r="E405" s="134" t="s">
        <v>223</v>
      </c>
      <c r="F405" s="211" t="s">
        <v>1028</v>
      </c>
      <c r="G405" s="212" t="s">
        <v>1028</v>
      </c>
      <c r="H405" s="216" t="s">
        <v>1028</v>
      </c>
    </row>
    <row r="406" spans="1:8" ht="35.25" customHeight="1">
      <c r="A406" s="131" t="s">
        <v>391</v>
      </c>
      <c r="B406" s="155" t="s">
        <v>236</v>
      </c>
      <c r="C406" s="132" t="s">
        <v>118</v>
      </c>
      <c r="D406" s="134" t="s">
        <v>223</v>
      </c>
      <c r="E406" s="134" t="s">
        <v>223</v>
      </c>
      <c r="F406" s="211" t="s">
        <v>1028</v>
      </c>
      <c r="G406" s="212" t="s">
        <v>1028</v>
      </c>
      <c r="H406" s="216" t="s">
        <v>1028</v>
      </c>
    </row>
    <row r="407" spans="1:8" ht="35.25" customHeight="1">
      <c r="A407" s="131" t="s">
        <v>392</v>
      </c>
      <c r="B407" s="155" t="s">
        <v>238</v>
      </c>
      <c r="C407" s="132" t="s">
        <v>118</v>
      </c>
      <c r="D407" s="134" t="s">
        <v>223</v>
      </c>
      <c r="E407" s="134" t="s">
        <v>223</v>
      </c>
      <c r="F407" s="211" t="s">
        <v>1028</v>
      </c>
      <c r="G407" s="212" t="s">
        <v>1028</v>
      </c>
      <c r="H407" s="216" t="s">
        <v>1028</v>
      </c>
    </row>
    <row r="408" spans="1:8" ht="35.25" customHeight="1">
      <c r="A408" s="131" t="s">
        <v>393</v>
      </c>
      <c r="B408" s="155" t="s">
        <v>242</v>
      </c>
      <c r="C408" s="132" t="s">
        <v>118</v>
      </c>
      <c r="D408" s="134" t="s">
        <v>223</v>
      </c>
      <c r="E408" s="134" t="s">
        <v>223</v>
      </c>
      <c r="F408" s="211" t="s">
        <v>1028</v>
      </c>
      <c r="G408" s="212" t="s">
        <v>1028</v>
      </c>
      <c r="H408" s="216" t="s">
        <v>1028</v>
      </c>
    </row>
    <row r="409" spans="1:8" ht="35.25" customHeight="1">
      <c r="A409" s="131" t="s">
        <v>394</v>
      </c>
      <c r="B409" s="155" t="s">
        <v>244</v>
      </c>
      <c r="C409" s="132" t="s">
        <v>118</v>
      </c>
      <c r="D409" s="134" t="s">
        <v>223</v>
      </c>
      <c r="E409" s="134" t="s">
        <v>223</v>
      </c>
      <c r="F409" s="211" t="s">
        <v>1028</v>
      </c>
      <c r="G409" s="212" t="s">
        <v>1028</v>
      </c>
      <c r="H409" s="216" t="s">
        <v>1028</v>
      </c>
    </row>
    <row r="410" spans="1:8" ht="35.25" customHeight="1">
      <c r="A410" s="131" t="s">
        <v>395</v>
      </c>
      <c r="B410" s="155" t="s">
        <v>246</v>
      </c>
      <c r="C410" s="132" t="s">
        <v>118</v>
      </c>
      <c r="D410" s="134" t="s">
        <v>223</v>
      </c>
      <c r="E410" s="134" t="s">
        <v>223</v>
      </c>
      <c r="F410" s="211" t="s">
        <v>1028</v>
      </c>
      <c r="G410" s="212" t="s">
        <v>1028</v>
      </c>
      <c r="H410" s="216" t="s">
        <v>1028</v>
      </c>
    </row>
    <row r="411" spans="1:8" ht="35.25" customHeight="1">
      <c r="A411" s="131" t="s">
        <v>396</v>
      </c>
      <c r="B411" s="156" t="s">
        <v>1038</v>
      </c>
      <c r="C411" s="132" t="s">
        <v>118</v>
      </c>
      <c r="D411" s="134" t="s">
        <v>223</v>
      </c>
      <c r="E411" s="134" t="s">
        <v>223</v>
      </c>
      <c r="F411" s="211" t="s">
        <v>1028</v>
      </c>
      <c r="G411" s="212" t="s">
        <v>1028</v>
      </c>
      <c r="H411" s="216" t="s">
        <v>1028</v>
      </c>
    </row>
    <row r="412" spans="1:8" ht="35.25" customHeight="1">
      <c r="A412" s="131" t="s">
        <v>397</v>
      </c>
      <c r="B412" s="217" t="s">
        <v>131</v>
      </c>
      <c r="C412" s="132" t="s">
        <v>118</v>
      </c>
      <c r="D412" s="134" t="s">
        <v>223</v>
      </c>
      <c r="E412" s="134" t="s">
        <v>223</v>
      </c>
      <c r="F412" s="211" t="s">
        <v>1028</v>
      </c>
      <c r="G412" s="212" t="s">
        <v>1028</v>
      </c>
      <c r="H412" s="216" t="s">
        <v>1028</v>
      </c>
    </row>
    <row r="413" spans="1:8" ht="35.25" customHeight="1">
      <c r="A413" s="131" t="s">
        <v>846</v>
      </c>
      <c r="B413" s="151" t="s">
        <v>398</v>
      </c>
      <c r="C413" s="132" t="s">
        <v>118</v>
      </c>
      <c r="D413" s="134" t="s">
        <v>223</v>
      </c>
      <c r="E413" s="134"/>
      <c r="F413" s="218" t="s">
        <v>1028</v>
      </c>
      <c r="G413" s="212" t="s">
        <v>1028</v>
      </c>
      <c r="H413" s="216" t="s">
        <v>1028</v>
      </c>
    </row>
    <row r="414" spans="1:8" ht="35.25" customHeight="1">
      <c r="A414" s="131" t="s">
        <v>847</v>
      </c>
      <c r="B414" s="151" t="s">
        <v>399</v>
      </c>
      <c r="C414" s="132" t="s">
        <v>118</v>
      </c>
      <c r="D414" s="134" t="s">
        <v>223</v>
      </c>
      <c r="E414" s="134" t="s">
        <v>223</v>
      </c>
      <c r="F414" s="218" t="s">
        <v>1028</v>
      </c>
      <c r="G414" s="212" t="s">
        <v>1028</v>
      </c>
      <c r="H414" s="216" t="s">
        <v>1028</v>
      </c>
    </row>
    <row r="415" spans="1:8" ht="35.25" customHeight="1">
      <c r="A415" s="131" t="s">
        <v>400</v>
      </c>
      <c r="B415" s="155" t="s">
        <v>386</v>
      </c>
      <c r="C415" s="132" t="s">
        <v>118</v>
      </c>
      <c r="D415" s="134" t="s">
        <v>223</v>
      </c>
      <c r="E415" s="134" t="s">
        <v>223</v>
      </c>
      <c r="F415" s="218" t="s">
        <v>1028</v>
      </c>
      <c r="G415" s="212" t="s">
        <v>1028</v>
      </c>
      <c r="H415" s="216" t="s">
        <v>1028</v>
      </c>
    </row>
    <row r="416" spans="1:8" ht="35.25" customHeight="1">
      <c r="A416" s="131" t="s">
        <v>401</v>
      </c>
      <c r="B416" s="155" t="s">
        <v>120</v>
      </c>
      <c r="C416" s="132" t="s">
        <v>118</v>
      </c>
      <c r="D416" s="134" t="s">
        <v>223</v>
      </c>
      <c r="E416" s="134" t="s">
        <v>223</v>
      </c>
      <c r="F416" s="218" t="s">
        <v>1028</v>
      </c>
      <c r="G416" s="212" t="s">
        <v>1028</v>
      </c>
      <c r="H416" s="216" t="s">
        <v>1028</v>
      </c>
    </row>
    <row r="417" spans="1:8" ht="35.25" customHeight="1">
      <c r="A417" s="131" t="s">
        <v>1066</v>
      </c>
      <c r="B417" s="155" t="s">
        <v>121</v>
      </c>
      <c r="C417" s="132" t="s">
        <v>118</v>
      </c>
      <c r="D417" s="134" t="s">
        <v>223</v>
      </c>
      <c r="E417" s="134" t="s">
        <v>223</v>
      </c>
      <c r="F417" s="218" t="s">
        <v>1028</v>
      </c>
      <c r="G417" s="212" t="s">
        <v>1028</v>
      </c>
      <c r="H417" s="216" t="s">
        <v>1028</v>
      </c>
    </row>
    <row r="418" spans="1:8" ht="35.25" customHeight="1">
      <c r="A418" s="131" t="s">
        <v>402</v>
      </c>
      <c r="B418" s="155" t="s">
        <v>122</v>
      </c>
      <c r="C418" s="132" t="s">
        <v>118</v>
      </c>
      <c r="D418" s="134" t="s">
        <v>223</v>
      </c>
      <c r="E418" s="134" t="s">
        <v>223</v>
      </c>
      <c r="F418" s="218" t="s">
        <v>1028</v>
      </c>
      <c r="G418" s="212" t="s">
        <v>1028</v>
      </c>
      <c r="H418" s="216" t="s">
        <v>1028</v>
      </c>
    </row>
    <row r="419" spans="1:8" ht="35.25" customHeight="1">
      <c r="A419" s="131" t="s">
        <v>403</v>
      </c>
      <c r="B419" s="155" t="s">
        <v>234</v>
      </c>
      <c r="C419" s="132" t="s">
        <v>118</v>
      </c>
      <c r="D419" s="134" t="s">
        <v>223</v>
      </c>
      <c r="E419" s="134" t="s">
        <v>223</v>
      </c>
      <c r="F419" s="218" t="s">
        <v>1028</v>
      </c>
      <c r="G419" s="212" t="s">
        <v>1028</v>
      </c>
      <c r="H419" s="216" t="s">
        <v>1028</v>
      </c>
    </row>
    <row r="420" spans="1:8" ht="35.25" customHeight="1">
      <c r="A420" s="131" t="s">
        <v>404</v>
      </c>
      <c r="B420" s="155" t="s">
        <v>236</v>
      </c>
      <c r="C420" s="132" t="s">
        <v>118</v>
      </c>
      <c r="D420" s="134" t="s">
        <v>223</v>
      </c>
      <c r="E420" s="134" t="s">
        <v>223</v>
      </c>
      <c r="F420" s="218" t="s">
        <v>1028</v>
      </c>
      <c r="G420" s="212" t="s">
        <v>1028</v>
      </c>
      <c r="H420" s="216" t="s">
        <v>1028</v>
      </c>
    </row>
    <row r="421" spans="1:8" ht="35.25" customHeight="1">
      <c r="A421" s="131" t="s">
        <v>405</v>
      </c>
      <c r="B421" s="155" t="s">
        <v>238</v>
      </c>
      <c r="C421" s="132" t="s">
        <v>118</v>
      </c>
      <c r="D421" s="134" t="s">
        <v>223</v>
      </c>
      <c r="E421" s="134" t="s">
        <v>223</v>
      </c>
      <c r="F421" s="218" t="s">
        <v>1028</v>
      </c>
      <c r="G421" s="212" t="s">
        <v>1028</v>
      </c>
      <c r="H421" s="216" t="s">
        <v>1028</v>
      </c>
    </row>
    <row r="422" spans="1:8" ht="35.25" customHeight="1">
      <c r="A422" s="131" t="s">
        <v>406</v>
      </c>
      <c r="B422" s="155" t="s">
        <v>242</v>
      </c>
      <c r="C422" s="132" t="s">
        <v>118</v>
      </c>
      <c r="D422" s="134" t="s">
        <v>223</v>
      </c>
      <c r="E422" s="134" t="s">
        <v>223</v>
      </c>
      <c r="F422" s="218" t="s">
        <v>1028</v>
      </c>
      <c r="G422" s="212" t="s">
        <v>1028</v>
      </c>
      <c r="H422" s="216" t="s">
        <v>1028</v>
      </c>
    </row>
    <row r="423" spans="1:8" ht="35.25" customHeight="1">
      <c r="A423" s="131" t="s">
        <v>407</v>
      </c>
      <c r="B423" s="155" t="s">
        <v>244</v>
      </c>
      <c r="C423" s="132" t="s">
        <v>118</v>
      </c>
      <c r="D423" s="134" t="s">
        <v>223</v>
      </c>
      <c r="E423" s="134" t="s">
        <v>223</v>
      </c>
      <c r="F423" s="218" t="s">
        <v>1028</v>
      </c>
      <c r="G423" s="212" t="s">
        <v>1028</v>
      </c>
      <c r="H423" s="216" t="s">
        <v>1028</v>
      </c>
    </row>
    <row r="424" spans="1:8" ht="35.25" customHeight="1">
      <c r="A424" s="131" t="s">
        <v>408</v>
      </c>
      <c r="B424" s="155" t="s">
        <v>246</v>
      </c>
      <c r="C424" s="132" t="s">
        <v>118</v>
      </c>
      <c r="D424" s="134" t="s">
        <v>223</v>
      </c>
      <c r="E424" s="134" t="s">
        <v>223</v>
      </c>
      <c r="F424" s="218" t="s">
        <v>1028</v>
      </c>
      <c r="G424" s="212" t="s">
        <v>1028</v>
      </c>
      <c r="H424" s="216" t="s">
        <v>1028</v>
      </c>
    </row>
    <row r="425" spans="1:8" ht="35.25" customHeight="1">
      <c r="A425" s="131" t="s">
        <v>409</v>
      </c>
      <c r="B425" s="217" t="s">
        <v>1038</v>
      </c>
      <c r="C425" s="132" t="s">
        <v>118</v>
      </c>
      <c r="D425" s="134" t="s">
        <v>223</v>
      </c>
      <c r="E425" s="134" t="s">
        <v>223</v>
      </c>
      <c r="F425" s="218" t="s">
        <v>1028</v>
      </c>
      <c r="G425" s="212" t="s">
        <v>1028</v>
      </c>
      <c r="H425" s="216" t="s">
        <v>1028</v>
      </c>
    </row>
    <row r="426" spans="1:8" ht="35.25" customHeight="1">
      <c r="A426" s="131" t="s">
        <v>410</v>
      </c>
      <c r="B426" s="217" t="s">
        <v>131</v>
      </c>
      <c r="C426" s="132" t="s">
        <v>118</v>
      </c>
      <c r="D426" s="134" t="s">
        <v>223</v>
      </c>
      <c r="E426" s="134" t="s">
        <v>223</v>
      </c>
      <c r="F426" s="218" t="s">
        <v>1028</v>
      </c>
      <c r="G426" s="212" t="s">
        <v>1028</v>
      </c>
      <c r="H426" s="216" t="s">
        <v>1028</v>
      </c>
    </row>
    <row r="427" spans="1:8" ht="35.25" customHeight="1">
      <c r="A427" s="131" t="s">
        <v>685</v>
      </c>
      <c r="B427" s="153" t="s">
        <v>1067</v>
      </c>
      <c r="C427" s="132" t="s">
        <v>118</v>
      </c>
      <c r="D427" s="257">
        <f>'10'!I17+'10'!K17-'20'!D399</f>
        <v>2.389999999999997</v>
      </c>
      <c r="E427" s="257">
        <f>'10'!L17-'20'!E399</f>
        <v>0.87148107000000063</v>
      </c>
      <c r="F427" s="218" t="s">
        <v>1028</v>
      </c>
      <c r="G427" s="212" t="s">
        <v>1028</v>
      </c>
      <c r="H427" s="216" t="s">
        <v>1028</v>
      </c>
    </row>
    <row r="428" spans="1:8" ht="35.25" customHeight="1">
      <c r="A428" s="131" t="s">
        <v>686</v>
      </c>
      <c r="B428" s="153" t="s">
        <v>411</v>
      </c>
      <c r="C428" s="132" t="s">
        <v>118</v>
      </c>
      <c r="D428" s="134" t="s">
        <v>223</v>
      </c>
      <c r="E428" s="219"/>
      <c r="F428" s="218" t="s">
        <v>1028</v>
      </c>
      <c r="G428" s="212" t="s">
        <v>1028</v>
      </c>
      <c r="H428" s="216" t="s">
        <v>1028</v>
      </c>
    </row>
    <row r="429" spans="1:8" ht="35.25" customHeight="1">
      <c r="A429" s="131" t="s">
        <v>849</v>
      </c>
      <c r="B429" s="151" t="s">
        <v>412</v>
      </c>
      <c r="C429" s="132" t="s">
        <v>118</v>
      </c>
      <c r="D429" s="134" t="s">
        <v>223</v>
      </c>
      <c r="E429" s="134" t="s">
        <v>223</v>
      </c>
      <c r="F429" s="218" t="s">
        <v>1028</v>
      </c>
      <c r="G429" s="212" t="s">
        <v>1028</v>
      </c>
      <c r="H429" s="216" t="s">
        <v>1028</v>
      </c>
    </row>
    <row r="430" spans="1:8" ht="35.25" customHeight="1">
      <c r="A430" s="131" t="s">
        <v>850</v>
      </c>
      <c r="B430" s="151" t="s">
        <v>413</v>
      </c>
      <c r="C430" s="132" t="s">
        <v>118</v>
      </c>
      <c r="D430" s="134" t="s">
        <v>223</v>
      </c>
      <c r="E430" s="134" t="s">
        <v>223</v>
      </c>
      <c r="F430" s="218" t="s">
        <v>1028</v>
      </c>
      <c r="G430" s="212" t="s">
        <v>1028</v>
      </c>
      <c r="H430" s="216" t="s">
        <v>1028</v>
      </c>
    </row>
    <row r="431" spans="1:8" ht="35.25" customHeight="1">
      <c r="A431" s="131" t="s">
        <v>133</v>
      </c>
      <c r="B431" s="214" t="s">
        <v>414</v>
      </c>
      <c r="C431" s="132" t="s">
        <v>118</v>
      </c>
      <c r="D431" s="134" t="s">
        <v>223</v>
      </c>
      <c r="E431" s="134" t="s">
        <v>223</v>
      </c>
      <c r="F431" s="218" t="s">
        <v>1028</v>
      </c>
      <c r="G431" s="212" t="s">
        <v>1028</v>
      </c>
      <c r="H431" s="216" t="s">
        <v>1028</v>
      </c>
    </row>
    <row r="432" spans="1:8" ht="35.25" customHeight="1">
      <c r="A432" s="131" t="s">
        <v>694</v>
      </c>
      <c r="B432" s="153" t="s">
        <v>415</v>
      </c>
      <c r="C432" s="132" t="s">
        <v>118</v>
      </c>
      <c r="D432" s="134" t="s">
        <v>223</v>
      </c>
      <c r="E432" s="134" t="s">
        <v>223</v>
      </c>
      <c r="F432" s="218" t="s">
        <v>1028</v>
      </c>
      <c r="G432" s="212" t="s">
        <v>1028</v>
      </c>
      <c r="H432" s="216" t="s">
        <v>1028</v>
      </c>
    </row>
    <row r="433" spans="1:8" ht="35.25" customHeight="1">
      <c r="A433" s="131" t="s">
        <v>698</v>
      </c>
      <c r="B433" s="153" t="s">
        <v>416</v>
      </c>
      <c r="C433" s="132" t="s">
        <v>118</v>
      </c>
      <c r="D433" s="134" t="s">
        <v>223</v>
      </c>
      <c r="E433" s="134" t="s">
        <v>223</v>
      </c>
      <c r="F433" s="218" t="s">
        <v>1028</v>
      </c>
      <c r="G433" s="212" t="s">
        <v>1028</v>
      </c>
      <c r="H433" s="216" t="s">
        <v>1028</v>
      </c>
    </row>
    <row r="434" spans="1:8" ht="35.25" customHeight="1">
      <c r="A434" s="131" t="s">
        <v>699</v>
      </c>
      <c r="B434" s="153" t="s">
        <v>417</v>
      </c>
      <c r="C434" s="132" t="s">
        <v>118</v>
      </c>
      <c r="D434" s="134" t="s">
        <v>223</v>
      </c>
      <c r="E434" s="134" t="s">
        <v>223</v>
      </c>
      <c r="F434" s="218" t="s">
        <v>1028</v>
      </c>
      <c r="G434" s="212" t="s">
        <v>1028</v>
      </c>
      <c r="H434" s="216" t="s">
        <v>1028</v>
      </c>
    </row>
    <row r="435" spans="1:8" ht="35.25" customHeight="1">
      <c r="A435" s="131" t="s">
        <v>700</v>
      </c>
      <c r="B435" s="153" t="s">
        <v>418</v>
      </c>
      <c r="C435" s="132" t="s">
        <v>118</v>
      </c>
      <c r="D435" s="134" t="s">
        <v>223</v>
      </c>
      <c r="E435" s="134" t="s">
        <v>223</v>
      </c>
      <c r="F435" s="218" t="s">
        <v>1028</v>
      </c>
      <c r="G435" s="212" t="s">
        <v>1028</v>
      </c>
      <c r="H435" s="216" t="s">
        <v>1028</v>
      </c>
    </row>
    <row r="436" spans="1:8" ht="35.25" customHeight="1">
      <c r="A436" s="131" t="s">
        <v>701</v>
      </c>
      <c r="B436" s="153" t="s">
        <v>419</v>
      </c>
      <c r="C436" s="132" t="s">
        <v>118</v>
      </c>
      <c r="D436" s="134" t="s">
        <v>223</v>
      </c>
      <c r="E436" s="134" t="s">
        <v>223</v>
      </c>
      <c r="F436" s="218" t="s">
        <v>1028</v>
      </c>
      <c r="G436" s="212" t="s">
        <v>1028</v>
      </c>
      <c r="H436" s="216" t="s">
        <v>1028</v>
      </c>
    </row>
    <row r="437" spans="1:8" ht="35.25" customHeight="1">
      <c r="A437" s="131" t="s">
        <v>715</v>
      </c>
      <c r="B437" s="151" t="s">
        <v>420</v>
      </c>
      <c r="C437" s="132" t="s">
        <v>118</v>
      </c>
      <c r="D437" s="134" t="s">
        <v>223</v>
      </c>
      <c r="E437" s="134" t="s">
        <v>223</v>
      </c>
      <c r="F437" s="218" t="s">
        <v>1028</v>
      </c>
      <c r="G437" s="212" t="s">
        <v>1028</v>
      </c>
      <c r="H437" s="216" t="s">
        <v>1028</v>
      </c>
    </row>
    <row r="438" spans="1:8" ht="35.25" customHeight="1">
      <c r="A438" s="131" t="s">
        <v>421</v>
      </c>
      <c r="B438" s="155" t="s">
        <v>422</v>
      </c>
      <c r="C438" s="132" t="s">
        <v>118</v>
      </c>
      <c r="D438" s="134" t="s">
        <v>223</v>
      </c>
      <c r="E438" s="134" t="s">
        <v>223</v>
      </c>
      <c r="F438" s="220" t="s">
        <v>1028</v>
      </c>
      <c r="G438" s="212" t="s">
        <v>1028</v>
      </c>
      <c r="H438" s="216" t="s">
        <v>1028</v>
      </c>
    </row>
    <row r="439" spans="1:8" ht="35.25" customHeight="1">
      <c r="A439" s="131" t="s">
        <v>716</v>
      </c>
      <c r="B439" s="151" t="s">
        <v>423</v>
      </c>
      <c r="C439" s="132" t="s">
        <v>118</v>
      </c>
      <c r="D439" s="134" t="s">
        <v>223</v>
      </c>
      <c r="E439" s="134" t="s">
        <v>223</v>
      </c>
      <c r="F439" s="220" t="s">
        <v>1028</v>
      </c>
      <c r="G439" s="212" t="s">
        <v>1028</v>
      </c>
      <c r="H439" s="216" t="s">
        <v>1028</v>
      </c>
    </row>
    <row r="440" spans="1:8" ht="35.25" customHeight="1">
      <c r="A440" s="131" t="s">
        <v>424</v>
      </c>
      <c r="B440" s="155" t="s">
        <v>425</v>
      </c>
      <c r="C440" s="132" t="s">
        <v>118</v>
      </c>
      <c r="D440" s="134" t="s">
        <v>223</v>
      </c>
      <c r="E440" s="134" t="s">
        <v>223</v>
      </c>
      <c r="F440" s="220" t="s">
        <v>1028</v>
      </c>
      <c r="G440" s="212" t="s">
        <v>1028</v>
      </c>
      <c r="H440" s="216" t="s">
        <v>1028</v>
      </c>
    </row>
    <row r="441" spans="1:8" ht="35.25" customHeight="1">
      <c r="A441" s="131" t="s">
        <v>702</v>
      </c>
      <c r="B441" s="153" t="s">
        <v>426</v>
      </c>
      <c r="C441" s="132" t="s">
        <v>118</v>
      </c>
      <c r="D441" s="134" t="s">
        <v>223</v>
      </c>
      <c r="E441" s="134" t="s">
        <v>223</v>
      </c>
      <c r="F441" s="218" t="s">
        <v>1028</v>
      </c>
      <c r="G441" s="212" t="s">
        <v>1028</v>
      </c>
      <c r="H441" s="216" t="s">
        <v>1028</v>
      </c>
    </row>
    <row r="442" spans="1:8" ht="35.25" customHeight="1" thickBot="1">
      <c r="A442" s="157" t="s">
        <v>703</v>
      </c>
      <c r="B442" s="221" t="s">
        <v>427</v>
      </c>
      <c r="C442" s="132" t="s">
        <v>118</v>
      </c>
      <c r="D442" s="176" t="s">
        <v>223</v>
      </c>
      <c r="E442" s="176" t="s">
        <v>223</v>
      </c>
      <c r="F442" s="222" t="s">
        <v>1028</v>
      </c>
      <c r="G442" s="223" t="s">
        <v>1028</v>
      </c>
      <c r="H442" s="224" t="s">
        <v>1028</v>
      </c>
    </row>
    <row r="443" spans="1:8" ht="35.25" customHeight="1">
      <c r="A443" s="123" t="s">
        <v>173</v>
      </c>
      <c r="B443" s="124" t="s">
        <v>169</v>
      </c>
      <c r="C443" s="225" t="s">
        <v>223</v>
      </c>
      <c r="D443" s="162" t="s">
        <v>223</v>
      </c>
      <c r="E443" s="163" t="s">
        <v>223</v>
      </c>
      <c r="F443" s="226" t="s">
        <v>1028</v>
      </c>
      <c r="G443" s="227" t="s">
        <v>1028</v>
      </c>
      <c r="H443" s="228" t="s">
        <v>1028</v>
      </c>
    </row>
    <row r="444" spans="1:8" ht="35.25" customHeight="1">
      <c r="A444" s="229" t="s">
        <v>1068</v>
      </c>
      <c r="B444" s="153" t="s">
        <v>1069</v>
      </c>
      <c r="C444" s="132" t="s">
        <v>118</v>
      </c>
      <c r="D444" s="133" t="s">
        <v>223</v>
      </c>
      <c r="E444" s="134" t="s">
        <v>223</v>
      </c>
      <c r="F444" s="230" t="s">
        <v>1028</v>
      </c>
      <c r="G444" s="231" t="s">
        <v>1028</v>
      </c>
      <c r="H444" s="232" t="s">
        <v>1028</v>
      </c>
    </row>
    <row r="445" spans="1:8" ht="35.25" customHeight="1">
      <c r="A445" s="229" t="s">
        <v>724</v>
      </c>
      <c r="B445" s="151" t="s">
        <v>429</v>
      </c>
      <c r="C445" s="132" t="s">
        <v>118</v>
      </c>
      <c r="D445" s="133" t="s">
        <v>223</v>
      </c>
      <c r="E445" s="134" t="s">
        <v>223</v>
      </c>
      <c r="F445" s="230" t="s">
        <v>1028</v>
      </c>
      <c r="G445" s="231" t="s">
        <v>1028</v>
      </c>
      <c r="H445" s="232" t="s">
        <v>1028</v>
      </c>
    </row>
    <row r="446" spans="1:8" ht="35.25" customHeight="1">
      <c r="A446" s="229" t="s">
        <v>725</v>
      </c>
      <c r="B446" s="151" t="s">
        <v>430</v>
      </c>
      <c r="C446" s="132" t="s">
        <v>118</v>
      </c>
      <c r="D446" s="133" t="s">
        <v>223</v>
      </c>
      <c r="E446" s="134" t="s">
        <v>223</v>
      </c>
      <c r="F446" s="230" t="s">
        <v>1028</v>
      </c>
      <c r="G446" s="231" t="s">
        <v>1028</v>
      </c>
      <c r="H446" s="232" t="s">
        <v>1028</v>
      </c>
    </row>
    <row r="447" spans="1:8" ht="35.25" customHeight="1">
      <c r="A447" s="229" t="s">
        <v>726</v>
      </c>
      <c r="B447" s="151" t="s">
        <v>431</v>
      </c>
      <c r="C447" s="132" t="s">
        <v>118</v>
      </c>
      <c r="D447" s="133" t="s">
        <v>223</v>
      </c>
      <c r="E447" s="134" t="s">
        <v>223</v>
      </c>
      <c r="F447" s="230" t="s">
        <v>1028</v>
      </c>
      <c r="G447" s="231" t="s">
        <v>1028</v>
      </c>
      <c r="H447" s="232" t="s">
        <v>1028</v>
      </c>
    </row>
    <row r="448" spans="1:8" ht="35.25" customHeight="1">
      <c r="A448" s="229" t="s">
        <v>727</v>
      </c>
      <c r="B448" s="153" t="s">
        <v>432</v>
      </c>
      <c r="C448" s="233" t="s">
        <v>223</v>
      </c>
      <c r="D448" s="133" t="s">
        <v>223</v>
      </c>
      <c r="E448" s="134" t="s">
        <v>223</v>
      </c>
      <c r="F448" s="230" t="s">
        <v>1028</v>
      </c>
      <c r="G448" s="231" t="s">
        <v>1028</v>
      </c>
      <c r="H448" s="232" t="s">
        <v>1028</v>
      </c>
    </row>
    <row r="449" spans="1:8" ht="35.25" customHeight="1">
      <c r="A449" s="229" t="s">
        <v>851</v>
      </c>
      <c r="B449" s="151" t="s">
        <v>433</v>
      </c>
      <c r="C449" s="132" t="s">
        <v>118</v>
      </c>
      <c r="D449" s="133" t="s">
        <v>223</v>
      </c>
      <c r="E449" s="134" t="s">
        <v>223</v>
      </c>
      <c r="F449" s="230" t="s">
        <v>1028</v>
      </c>
      <c r="G449" s="231" t="s">
        <v>1028</v>
      </c>
      <c r="H449" s="232" t="s">
        <v>1028</v>
      </c>
    </row>
    <row r="450" spans="1:8" ht="35.25" customHeight="1">
      <c r="A450" s="229" t="s">
        <v>852</v>
      </c>
      <c r="B450" s="151" t="s">
        <v>434</v>
      </c>
      <c r="C450" s="132" t="s">
        <v>118</v>
      </c>
      <c r="D450" s="133" t="s">
        <v>223</v>
      </c>
      <c r="E450" s="134" t="s">
        <v>223</v>
      </c>
      <c r="F450" s="230" t="s">
        <v>1028</v>
      </c>
      <c r="G450" s="231" t="s">
        <v>1028</v>
      </c>
      <c r="H450" s="232" t="s">
        <v>1028</v>
      </c>
    </row>
    <row r="451" spans="1:8" ht="35.25" customHeight="1" thickBot="1">
      <c r="A451" s="234" t="s">
        <v>853</v>
      </c>
      <c r="B451" s="235" t="s">
        <v>435</v>
      </c>
      <c r="C451" s="166" t="s">
        <v>118</v>
      </c>
      <c r="D451" s="144" t="s">
        <v>223</v>
      </c>
      <c r="E451" s="167" t="s">
        <v>223</v>
      </c>
      <c r="F451" s="236" t="s">
        <v>1028</v>
      </c>
      <c r="G451" s="237" t="s">
        <v>1028</v>
      </c>
      <c r="H451" s="238" t="s">
        <v>1028</v>
      </c>
    </row>
    <row r="452" spans="1:8" ht="15.75">
      <c r="A452" s="109"/>
      <c r="B452" s="110"/>
      <c r="C452" s="111"/>
      <c r="D452" s="111"/>
      <c r="E452" s="112"/>
      <c r="F452" s="112"/>
      <c r="G452" s="113"/>
      <c r="H452" s="113"/>
    </row>
    <row r="453" spans="1:8" ht="21.75" customHeight="1">
      <c r="A453" s="109"/>
      <c r="B453" s="110"/>
      <c r="C453" s="111"/>
      <c r="D453" s="111"/>
      <c r="E453" s="112"/>
      <c r="F453" s="112"/>
      <c r="G453" s="113"/>
      <c r="H453" s="113"/>
    </row>
    <row r="454" spans="1:8" ht="28.5" customHeight="1">
      <c r="A454" s="239" t="s">
        <v>1070</v>
      </c>
      <c r="B454" s="110"/>
      <c r="C454" s="111"/>
      <c r="D454" s="111"/>
      <c r="E454" s="112"/>
      <c r="F454" s="112"/>
      <c r="G454" s="113"/>
      <c r="H454" s="113"/>
    </row>
    <row r="455" spans="1:8" ht="28.5" customHeight="1">
      <c r="A455" s="382" t="s">
        <v>1071</v>
      </c>
      <c r="B455" s="382"/>
      <c r="C455" s="382"/>
      <c r="D455" s="382"/>
      <c r="E455" s="382"/>
      <c r="F455" s="382"/>
      <c r="G455" s="382"/>
      <c r="H455" s="382"/>
    </row>
    <row r="456" spans="1:8" ht="28.5" customHeight="1">
      <c r="A456" s="382" t="s">
        <v>1072</v>
      </c>
      <c r="B456" s="382"/>
      <c r="C456" s="382"/>
      <c r="D456" s="382"/>
      <c r="E456" s="382"/>
      <c r="F456" s="382"/>
      <c r="G456" s="382"/>
      <c r="H456" s="382"/>
    </row>
    <row r="457" spans="1:8" ht="28.5" customHeight="1">
      <c r="A457" s="382" t="s">
        <v>1073</v>
      </c>
      <c r="B457" s="382"/>
      <c r="C457" s="382"/>
      <c r="D457" s="382"/>
      <c r="E457" s="382"/>
      <c r="F457" s="382"/>
      <c r="G457" s="382"/>
      <c r="H457" s="382"/>
    </row>
    <row r="458" spans="1:8" ht="28.5" customHeight="1">
      <c r="A458" s="383" t="s">
        <v>1074</v>
      </c>
      <c r="B458" s="383"/>
      <c r="C458" s="383"/>
      <c r="D458" s="383"/>
      <c r="E458" s="383"/>
      <c r="F458" s="383"/>
      <c r="G458" s="383"/>
      <c r="H458" s="383"/>
    </row>
    <row r="459" spans="1:8" ht="28.5" customHeight="1">
      <c r="A459" s="384" t="s">
        <v>1075</v>
      </c>
      <c r="B459" s="384"/>
      <c r="C459" s="384"/>
      <c r="D459" s="384"/>
      <c r="E459" s="384"/>
      <c r="F459" s="384"/>
      <c r="G459" s="384"/>
      <c r="H459" s="384"/>
    </row>
    <row r="460" spans="1:8" ht="15.75">
      <c r="A460" s="109"/>
      <c r="B460" s="110"/>
      <c r="C460" s="111"/>
      <c r="D460" s="111"/>
      <c r="E460" s="112"/>
      <c r="F460" s="112"/>
      <c r="G460" s="113"/>
      <c r="H460" s="113"/>
    </row>
    <row r="461" spans="1:8" ht="15.75">
      <c r="A461" s="109"/>
      <c r="B461" s="110"/>
      <c r="C461" s="111"/>
      <c r="D461" s="111"/>
      <c r="E461" s="112"/>
      <c r="F461" s="112"/>
      <c r="G461" s="113"/>
      <c r="H461" s="113"/>
    </row>
  </sheetData>
  <mergeCells count="25">
    <mergeCell ref="A14:H14"/>
    <mergeCell ref="A456:H456"/>
    <mergeCell ref="A457:H457"/>
    <mergeCell ref="A458:H458"/>
    <mergeCell ref="A459:H459"/>
    <mergeCell ref="A15:H15"/>
    <mergeCell ref="A18:H18"/>
    <mergeCell ref="A19:A20"/>
    <mergeCell ref="B19:B20"/>
    <mergeCell ref="C19:C20"/>
    <mergeCell ref="D19:E19"/>
    <mergeCell ref="F19:G19"/>
    <mergeCell ref="H19:H20"/>
    <mergeCell ref="A373:B373"/>
    <mergeCell ref="A455:H455"/>
    <mergeCell ref="A22:H22"/>
    <mergeCell ref="A166:H166"/>
    <mergeCell ref="A318:H318"/>
    <mergeCell ref="A368:H369"/>
    <mergeCell ref="A370:A371"/>
    <mergeCell ref="B370:B371"/>
    <mergeCell ref="C370:C371"/>
    <mergeCell ref="D370:E370"/>
    <mergeCell ref="F370:G370"/>
    <mergeCell ref="H370:H3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W21"/>
  <sheetViews>
    <sheetView view="pageBreakPreview" zoomScale="60" zoomScaleNormal="100" workbookViewId="0">
      <selection activeCell="A6" sqref="A6:AC6"/>
    </sheetView>
  </sheetViews>
  <sheetFormatPr defaultRowHeight="15.75"/>
  <cols>
    <col min="1" max="1" width="13" style="3" customWidth="1"/>
    <col min="2" max="2" width="18" style="3" customWidth="1"/>
    <col min="3" max="3" width="20.140625" style="3" customWidth="1"/>
    <col min="4" max="4" width="19.42578125" style="3" customWidth="1"/>
    <col min="5" max="5" width="18.7109375" style="3" customWidth="1"/>
    <col min="6" max="6" width="15.140625" style="3" customWidth="1"/>
    <col min="7" max="11" width="9.140625" style="3"/>
    <col min="12" max="12" width="18" style="3" customWidth="1"/>
    <col min="13" max="13" width="11.28515625" style="3" customWidth="1"/>
    <col min="14" max="18" width="9.140625" style="3"/>
    <col min="19" max="19" width="16.42578125" style="3" customWidth="1"/>
    <col min="20" max="23" width="9.140625" style="3"/>
    <col min="24" max="24" width="4.28515625" style="3" customWidth="1"/>
    <col min="25" max="16384" width="9.140625" style="3"/>
  </cols>
  <sheetData>
    <row r="1" spans="1:23">
      <c r="W1" s="12" t="s">
        <v>59</v>
      </c>
    </row>
    <row r="2" spans="1:23">
      <c r="W2" s="12" t="s">
        <v>0</v>
      </c>
    </row>
    <row r="3" spans="1:23">
      <c r="W3" s="12" t="s">
        <v>25</v>
      </c>
    </row>
    <row r="5" spans="1:23" ht="18.75">
      <c r="A5" s="327" t="s">
        <v>60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</row>
    <row r="6" spans="1:23" ht="18.75">
      <c r="A6" s="327" t="s">
        <v>61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</row>
    <row r="8" spans="1:23" ht="18.75" customHeight="1">
      <c r="A8" s="328" t="s">
        <v>46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</row>
    <row r="9" spans="1:23" ht="18.75" customHeight="1">
      <c r="A9" s="328" t="s">
        <v>62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</row>
    <row r="10" spans="1:23" ht="18.75" customHeight="1">
      <c r="A10" s="328" t="s">
        <v>47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</row>
    <row r="11" spans="1:23">
      <c r="H11" s="326" t="s">
        <v>30</v>
      </c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</row>
    <row r="15" spans="1:23" ht="57.75" customHeight="1">
      <c r="A15" s="331" t="s">
        <v>2</v>
      </c>
      <c r="B15" s="331" t="s">
        <v>3</v>
      </c>
      <c r="C15" s="331" t="s">
        <v>4</v>
      </c>
      <c r="D15" s="331" t="s">
        <v>49</v>
      </c>
      <c r="E15" s="331" t="s">
        <v>50</v>
      </c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 t="s">
        <v>51</v>
      </c>
      <c r="T15" s="331"/>
      <c r="U15" s="331"/>
      <c r="V15" s="331"/>
      <c r="W15" s="331" t="s">
        <v>12</v>
      </c>
    </row>
    <row r="16" spans="1:23">
      <c r="A16" s="331"/>
      <c r="B16" s="331"/>
      <c r="C16" s="331"/>
      <c r="D16" s="331"/>
      <c r="E16" s="331" t="s">
        <v>13</v>
      </c>
      <c r="F16" s="331"/>
      <c r="G16" s="331"/>
      <c r="H16" s="331"/>
      <c r="I16" s="331"/>
      <c r="J16" s="331"/>
      <c r="K16" s="331"/>
      <c r="L16" s="331" t="s">
        <v>14</v>
      </c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</row>
    <row r="17" spans="1:23" ht="41.25" customHeight="1">
      <c r="A17" s="331"/>
      <c r="B17" s="331"/>
      <c r="C17" s="331"/>
      <c r="D17" s="331"/>
      <c r="E17" s="5" t="s">
        <v>52</v>
      </c>
      <c r="F17" s="331" t="s">
        <v>53</v>
      </c>
      <c r="G17" s="331"/>
      <c r="H17" s="331"/>
      <c r="I17" s="331"/>
      <c r="J17" s="331"/>
      <c r="K17" s="331"/>
      <c r="L17" s="5" t="s">
        <v>52</v>
      </c>
      <c r="M17" s="331" t="s">
        <v>53</v>
      </c>
      <c r="N17" s="331"/>
      <c r="O17" s="331"/>
      <c r="P17" s="331"/>
      <c r="Q17" s="331"/>
      <c r="R17" s="331"/>
      <c r="S17" s="331" t="s">
        <v>52</v>
      </c>
      <c r="T17" s="331"/>
      <c r="U17" s="331" t="s">
        <v>53</v>
      </c>
      <c r="V17" s="331"/>
      <c r="W17" s="331"/>
    </row>
    <row r="18" spans="1:23" ht="71.25" customHeight="1">
      <c r="A18" s="331"/>
      <c r="B18" s="331"/>
      <c r="C18" s="331"/>
      <c r="D18" s="331"/>
      <c r="E18" s="5" t="s">
        <v>38</v>
      </c>
      <c r="F18" s="5" t="s">
        <v>38</v>
      </c>
      <c r="G18" s="5" t="s">
        <v>54</v>
      </c>
      <c r="H18" s="5" t="s">
        <v>55</v>
      </c>
      <c r="I18" s="5" t="s">
        <v>56</v>
      </c>
      <c r="J18" s="5" t="s">
        <v>57</v>
      </c>
      <c r="K18" s="5" t="s">
        <v>58</v>
      </c>
      <c r="L18" s="5" t="s">
        <v>38</v>
      </c>
      <c r="M18" s="5" t="s">
        <v>38</v>
      </c>
      <c r="N18" s="5" t="s">
        <v>54</v>
      </c>
      <c r="O18" s="5" t="s">
        <v>55</v>
      </c>
      <c r="P18" s="5" t="s">
        <v>56</v>
      </c>
      <c r="Q18" s="5" t="s">
        <v>57</v>
      </c>
      <c r="R18" s="5" t="s">
        <v>58</v>
      </c>
      <c r="S18" s="5" t="s">
        <v>38</v>
      </c>
      <c r="T18" s="5" t="s">
        <v>22</v>
      </c>
      <c r="U18" s="5" t="s">
        <v>38</v>
      </c>
      <c r="V18" s="5" t="s">
        <v>22</v>
      </c>
      <c r="W18" s="331"/>
    </row>
    <row r="19" spans="1:23">
      <c r="A19" s="5">
        <v>1</v>
      </c>
      <c r="B19" s="5">
        <v>2</v>
      </c>
      <c r="C19" s="5">
        <v>3</v>
      </c>
      <c r="D19" s="5">
        <v>4</v>
      </c>
      <c r="E19" s="5">
        <v>5</v>
      </c>
      <c r="F19" s="5">
        <v>6</v>
      </c>
      <c r="G19" s="5">
        <v>7</v>
      </c>
      <c r="H19" s="5">
        <v>8</v>
      </c>
      <c r="I19" s="5">
        <v>9</v>
      </c>
      <c r="J19" s="5">
        <v>10</v>
      </c>
      <c r="K19" s="5">
        <v>11</v>
      </c>
      <c r="L19" s="5">
        <v>12</v>
      </c>
      <c r="M19" s="5">
        <v>13</v>
      </c>
      <c r="N19" s="5">
        <v>14</v>
      </c>
      <c r="O19" s="5">
        <v>15</v>
      </c>
      <c r="P19" s="5">
        <v>16</v>
      </c>
      <c r="Q19" s="5">
        <v>17</v>
      </c>
      <c r="R19" s="5">
        <v>18</v>
      </c>
      <c r="S19" s="5">
        <v>19</v>
      </c>
      <c r="T19" s="5">
        <v>20</v>
      </c>
      <c r="U19" s="5">
        <v>21</v>
      </c>
      <c r="V19" s="5">
        <v>22</v>
      </c>
      <c r="W19" s="5">
        <v>23</v>
      </c>
    </row>
    <row r="20" spans="1:2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30" customHeight="1">
      <c r="A21" s="332" t="s">
        <v>23</v>
      </c>
      <c r="B21" s="332"/>
      <c r="C21" s="33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</sheetData>
  <mergeCells count="20">
    <mergeCell ref="W15:W18"/>
    <mergeCell ref="E16:K16"/>
    <mergeCell ref="L16:R16"/>
    <mergeCell ref="F17:K17"/>
    <mergeCell ref="M17:R17"/>
    <mergeCell ref="S17:T17"/>
    <mergeCell ref="U17:V17"/>
    <mergeCell ref="A5:W5"/>
    <mergeCell ref="A6:W6"/>
    <mergeCell ref="A8:W8"/>
    <mergeCell ref="A9:W9"/>
    <mergeCell ref="A10:W10"/>
    <mergeCell ref="D15:D18"/>
    <mergeCell ref="E15:R15"/>
    <mergeCell ref="S15:V16"/>
    <mergeCell ref="H11:T11"/>
    <mergeCell ref="A21:C21"/>
    <mergeCell ref="A15:A18"/>
    <mergeCell ref="B15:B18"/>
    <mergeCell ref="C15:C18"/>
  </mergeCells>
  <pageMargins left="0.7" right="0.7" top="0.75" bottom="0.75" header="0.3" footer="0.3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0:V28"/>
  <sheetViews>
    <sheetView view="pageBreakPreview" topLeftCell="A10" zoomScale="60" zoomScaleNormal="100" workbookViewId="0">
      <selection activeCell="A6" sqref="A6:AC6"/>
    </sheetView>
  </sheetViews>
  <sheetFormatPr defaultRowHeight="15"/>
  <cols>
    <col min="1" max="1" width="21.7109375" customWidth="1"/>
    <col min="2" max="2" width="23.42578125" customWidth="1"/>
    <col min="3" max="3" width="27" customWidth="1"/>
    <col min="4" max="4" width="32.28515625" customWidth="1"/>
    <col min="22" max="22" width="16.7109375" customWidth="1"/>
    <col min="23" max="23" width="5" customWidth="1"/>
  </cols>
  <sheetData>
    <row r="10" spans="1:22" ht="15.75">
      <c r="V10" s="12" t="s">
        <v>71</v>
      </c>
    </row>
    <row r="11" spans="1:22" ht="15.75">
      <c r="V11" s="12" t="s">
        <v>0</v>
      </c>
    </row>
    <row r="12" spans="1:22" ht="15.75">
      <c r="V12" s="12" t="s">
        <v>25</v>
      </c>
    </row>
    <row r="14" spans="1:22" ht="18.75">
      <c r="A14" s="327" t="s">
        <v>69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</row>
    <row r="15" spans="1:22" ht="18.75">
      <c r="A15" s="327" t="s">
        <v>67</v>
      </c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</row>
    <row r="16" spans="1:22" ht="18.75">
      <c r="A16" s="327" t="s">
        <v>68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</row>
    <row r="17" spans="1:22">
      <c r="F17" s="16"/>
    </row>
    <row r="18" spans="1:22" ht="18.75">
      <c r="A18" s="328" t="s">
        <v>46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</row>
    <row r="19" spans="1:22" ht="18.75">
      <c r="A19" s="328" t="s">
        <v>62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</row>
    <row r="20" spans="1:22" ht="18.75">
      <c r="A20" s="328" t="s">
        <v>70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</row>
    <row r="21" spans="1:22" ht="18.75" customHeight="1">
      <c r="A21" s="17"/>
      <c r="B21" s="18"/>
      <c r="C21" s="18"/>
      <c r="D21" s="18"/>
      <c r="E21" s="18"/>
      <c r="F21" s="336" t="s">
        <v>30</v>
      </c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17"/>
      <c r="V21" s="17"/>
    </row>
    <row r="23" spans="1:22" ht="81.75" customHeight="1">
      <c r="A23" s="335" t="s">
        <v>2</v>
      </c>
      <c r="B23" s="335" t="s">
        <v>3</v>
      </c>
      <c r="C23" s="335" t="s">
        <v>4</v>
      </c>
      <c r="D23" s="335" t="s">
        <v>66</v>
      </c>
      <c r="E23" s="335" t="s">
        <v>63</v>
      </c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 t="s">
        <v>64</v>
      </c>
      <c r="R23" s="335"/>
      <c r="S23" s="335"/>
      <c r="T23" s="335"/>
      <c r="U23" s="335"/>
      <c r="V23" s="335" t="s">
        <v>12</v>
      </c>
    </row>
    <row r="24" spans="1:22" ht="35.25" customHeight="1">
      <c r="A24" s="335"/>
      <c r="B24" s="335"/>
      <c r="C24" s="335"/>
      <c r="D24" s="335"/>
      <c r="E24" s="335" t="s">
        <v>13</v>
      </c>
      <c r="F24" s="335"/>
      <c r="G24" s="335"/>
      <c r="H24" s="335"/>
      <c r="I24" s="335"/>
      <c r="J24" s="335"/>
      <c r="K24" s="335" t="s">
        <v>14</v>
      </c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</row>
    <row r="25" spans="1:22" ht="37.5">
      <c r="A25" s="335"/>
      <c r="B25" s="335"/>
      <c r="C25" s="335"/>
      <c r="D25" s="335"/>
      <c r="E25" s="14" t="s">
        <v>65</v>
      </c>
      <c r="F25" s="14" t="s">
        <v>54</v>
      </c>
      <c r="G25" s="14" t="s">
        <v>55</v>
      </c>
      <c r="H25" s="14" t="s">
        <v>56</v>
      </c>
      <c r="I25" s="14" t="s">
        <v>57</v>
      </c>
      <c r="J25" s="14" t="s">
        <v>58</v>
      </c>
      <c r="K25" s="14" t="s">
        <v>65</v>
      </c>
      <c r="L25" s="14" t="s">
        <v>54</v>
      </c>
      <c r="M25" s="14" t="s">
        <v>55</v>
      </c>
      <c r="N25" s="14" t="s">
        <v>56</v>
      </c>
      <c r="O25" s="14" t="s">
        <v>57</v>
      </c>
      <c r="P25" s="14" t="s">
        <v>58</v>
      </c>
      <c r="Q25" s="14" t="s">
        <v>54</v>
      </c>
      <c r="R25" s="14" t="s">
        <v>55</v>
      </c>
      <c r="S25" s="14" t="s">
        <v>56</v>
      </c>
      <c r="T25" s="14" t="s">
        <v>57</v>
      </c>
      <c r="U25" s="14" t="s">
        <v>58</v>
      </c>
      <c r="V25" s="335"/>
    </row>
    <row r="26" spans="1:22" ht="18.75">
      <c r="A26" s="14">
        <v>1</v>
      </c>
      <c r="B26" s="14">
        <v>2</v>
      </c>
      <c r="C26" s="14">
        <v>3</v>
      </c>
      <c r="D26" s="14">
        <v>4</v>
      </c>
      <c r="E26" s="14">
        <v>5</v>
      </c>
      <c r="F26" s="14">
        <v>6</v>
      </c>
      <c r="G26" s="14">
        <v>7</v>
      </c>
      <c r="H26" s="14">
        <v>8</v>
      </c>
      <c r="I26" s="14">
        <v>9</v>
      </c>
      <c r="J26" s="14">
        <v>10</v>
      </c>
      <c r="K26" s="14">
        <v>11</v>
      </c>
      <c r="L26" s="14">
        <v>12</v>
      </c>
      <c r="M26" s="14">
        <v>13</v>
      </c>
      <c r="N26" s="14">
        <v>14</v>
      </c>
      <c r="O26" s="14">
        <v>15</v>
      </c>
      <c r="P26" s="14">
        <v>16</v>
      </c>
      <c r="Q26" s="14">
        <v>17</v>
      </c>
      <c r="R26" s="14">
        <v>18</v>
      </c>
      <c r="S26" s="14">
        <v>19</v>
      </c>
      <c r="T26" s="14">
        <v>20</v>
      </c>
      <c r="U26" s="14">
        <v>21</v>
      </c>
      <c r="V26" s="14">
        <v>22</v>
      </c>
    </row>
    <row r="27" spans="1:22" ht="18.7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30" customHeight="1">
      <c r="A28" s="334" t="s">
        <v>23</v>
      </c>
      <c r="B28" s="334"/>
      <c r="C28" s="33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</sheetData>
  <mergeCells count="17">
    <mergeCell ref="K24:P24"/>
    <mergeCell ref="A28:C28"/>
    <mergeCell ref="A14:V14"/>
    <mergeCell ref="A15:V15"/>
    <mergeCell ref="A16:V16"/>
    <mergeCell ref="A18:V18"/>
    <mergeCell ref="A19:V19"/>
    <mergeCell ref="A20:V20"/>
    <mergeCell ref="A23:A25"/>
    <mergeCell ref="B23:B25"/>
    <mergeCell ref="C23:C25"/>
    <mergeCell ref="D23:D25"/>
    <mergeCell ref="E23:P23"/>
    <mergeCell ref="Q23:U24"/>
    <mergeCell ref="F21:T21"/>
    <mergeCell ref="V23:V25"/>
    <mergeCell ref="E24:J24"/>
  </mergeCells>
  <pageMargins left="0.7" right="0.7" top="0.75" bottom="0.75" header="0.3" footer="0.3"/>
  <pageSetup paperSize="9" scale="3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E18"/>
  <sheetViews>
    <sheetView view="pageBreakPreview" zoomScale="60" zoomScaleNormal="100" workbookViewId="0">
      <selection activeCell="A6" sqref="A6:AC6"/>
    </sheetView>
  </sheetViews>
  <sheetFormatPr defaultRowHeight="18.75"/>
  <cols>
    <col min="1" max="1" width="25.140625" style="19" customWidth="1"/>
    <col min="2" max="2" width="21.5703125" style="19" customWidth="1"/>
    <col min="3" max="3" width="28.85546875" style="19" customWidth="1"/>
    <col min="4" max="4" width="33" style="19" customWidth="1"/>
    <col min="5" max="26" width="9.140625" style="19"/>
    <col min="27" max="27" width="22.42578125" style="19" customWidth="1"/>
    <col min="28" max="28" width="4.85546875" style="19" customWidth="1"/>
    <col min="29" max="16384" width="9.140625" style="19"/>
  </cols>
  <sheetData>
    <row r="1" spans="1:31">
      <c r="AA1" s="12" t="s">
        <v>77</v>
      </c>
    </row>
    <row r="2" spans="1:31">
      <c r="AA2" s="12" t="s">
        <v>0</v>
      </c>
    </row>
    <row r="3" spans="1:31">
      <c r="AA3" s="12" t="s">
        <v>25</v>
      </c>
    </row>
    <row r="5" spans="1:31">
      <c r="A5" s="327" t="s">
        <v>78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</row>
    <row r="6" spans="1:31">
      <c r="A6" s="327" t="s">
        <v>79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</row>
    <row r="7" spans="1:31">
      <c r="J7" s="16"/>
    </row>
    <row r="8" spans="1:31" ht="18.75" customHeight="1">
      <c r="A8" s="328" t="s">
        <v>46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20"/>
      <c r="AC8" s="20"/>
      <c r="AD8" s="20"/>
      <c r="AE8" s="20"/>
    </row>
    <row r="9" spans="1:31">
      <c r="A9" s="329" t="s">
        <v>62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</row>
    <row r="10" spans="1:31">
      <c r="A10" s="329" t="s">
        <v>70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</row>
    <row r="11" spans="1:31" ht="15" customHeight="1">
      <c r="H11" s="337" t="s">
        <v>30</v>
      </c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</row>
    <row r="12" spans="1:31"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31" ht="49.5" customHeight="1">
      <c r="A13" s="335" t="s">
        <v>2</v>
      </c>
      <c r="B13" s="335" t="s">
        <v>3</v>
      </c>
      <c r="C13" s="335" t="s">
        <v>4</v>
      </c>
      <c r="D13" s="335" t="s">
        <v>66</v>
      </c>
      <c r="E13" s="335" t="s">
        <v>72</v>
      </c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 t="s">
        <v>64</v>
      </c>
      <c r="U13" s="335"/>
      <c r="V13" s="335"/>
      <c r="W13" s="335"/>
      <c r="X13" s="335"/>
      <c r="Y13" s="335"/>
      <c r="Z13" s="335"/>
      <c r="AA13" s="335" t="s">
        <v>12</v>
      </c>
    </row>
    <row r="14" spans="1:31" ht="33" customHeight="1">
      <c r="A14" s="335"/>
      <c r="B14" s="335"/>
      <c r="C14" s="335"/>
      <c r="D14" s="335"/>
      <c r="E14" s="335" t="s">
        <v>13</v>
      </c>
      <c r="F14" s="335"/>
      <c r="G14" s="335"/>
      <c r="H14" s="335"/>
      <c r="I14" s="335"/>
      <c r="J14" s="335"/>
      <c r="K14" s="335"/>
      <c r="L14" s="335" t="s">
        <v>14</v>
      </c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</row>
    <row r="15" spans="1:31" ht="112.5">
      <c r="A15" s="335"/>
      <c r="B15" s="335"/>
      <c r="C15" s="335"/>
      <c r="D15" s="335"/>
      <c r="E15" s="14" t="s">
        <v>54</v>
      </c>
      <c r="F15" s="14" t="s">
        <v>55</v>
      </c>
      <c r="G15" s="14" t="s">
        <v>73</v>
      </c>
      <c r="H15" s="14" t="s">
        <v>74</v>
      </c>
      <c r="I15" s="14" t="s">
        <v>75</v>
      </c>
      <c r="J15" s="14" t="s">
        <v>57</v>
      </c>
      <c r="K15" s="14" t="s">
        <v>58</v>
      </c>
      <c r="L15" s="14" t="s">
        <v>76</v>
      </c>
      <c r="M15" s="14" t="s">
        <v>54</v>
      </c>
      <c r="N15" s="14" t="s">
        <v>55</v>
      </c>
      <c r="O15" s="14" t="s">
        <v>73</v>
      </c>
      <c r="P15" s="14" t="s">
        <v>74</v>
      </c>
      <c r="Q15" s="14" t="s">
        <v>75</v>
      </c>
      <c r="R15" s="14" t="s">
        <v>57</v>
      </c>
      <c r="S15" s="14" t="s">
        <v>58</v>
      </c>
      <c r="T15" s="14" t="s">
        <v>54</v>
      </c>
      <c r="U15" s="14" t="s">
        <v>55</v>
      </c>
      <c r="V15" s="14" t="s">
        <v>73</v>
      </c>
      <c r="W15" s="14" t="s">
        <v>74</v>
      </c>
      <c r="X15" s="14" t="s">
        <v>75</v>
      </c>
      <c r="Y15" s="14" t="s">
        <v>57</v>
      </c>
      <c r="Z15" s="14" t="s">
        <v>58</v>
      </c>
      <c r="AA15" s="335"/>
    </row>
    <row r="16" spans="1:31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  <c r="G16" s="14">
        <v>7</v>
      </c>
      <c r="H16" s="14">
        <v>8</v>
      </c>
      <c r="I16" s="14">
        <v>9</v>
      </c>
      <c r="J16" s="14">
        <v>10</v>
      </c>
      <c r="K16" s="14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4">
        <v>23</v>
      </c>
      <c r="X16" s="14">
        <v>24</v>
      </c>
      <c r="Y16" s="14">
        <v>25</v>
      </c>
      <c r="Z16" s="14">
        <v>26</v>
      </c>
      <c r="AA16" s="14">
        <v>27</v>
      </c>
    </row>
    <row r="17" spans="1:2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30" customHeight="1">
      <c r="A18" s="334" t="s">
        <v>23</v>
      </c>
      <c r="B18" s="334"/>
      <c r="C18" s="33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</sheetData>
  <mergeCells count="16">
    <mergeCell ref="A18:C18"/>
    <mergeCell ref="A6:AA6"/>
    <mergeCell ref="A5:AA5"/>
    <mergeCell ref="A13:A15"/>
    <mergeCell ref="B13:B15"/>
    <mergeCell ref="C13:C15"/>
    <mergeCell ref="D13:D15"/>
    <mergeCell ref="E13:S13"/>
    <mergeCell ref="T13:Z14"/>
    <mergeCell ref="A8:AA8"/>
    <mergeCell ref="A9:AA9"/>
    <mergeCell ref="A10:AA10"/>
    <mergeCell ref="H11:W11"/>
    <mergeCell ref="AA13:AA15"/>
    <mergeCell ref="E14:K14"/>
    <mergeCell ref="L14:S14"/>
  </mergeCells>
  <pageMargins left="0.7" right="0.7" top="0.75" bottom="0.75" header="0.3" footer="0.3"/>
  <pageSetup paperSize="9"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U19"/>
  <sheetViews>
    <sheetView view="pageBreakPreview" zoomScale="85" zoomScaleNormal="70" zoomScaleSheetLayoutView="85" workbookViewId="0">
      <selection activeCell="A6" sqref="A6:AC6"/>
    </sheetView>
  </sheetViews>
  <sheetFormatPr defaultRowHeight="18.75"/>
  <cols>
    <col min="1" max="1" width="13.7109375" style="19" customWidth="1"/>
    <col min="2" max="2" width="19.85546875" style="19" customWidth="1"/>
    <col min="3" max="3" width="20.140625" style="19" customWidth="1"/>
    <col min="4" max="4" width="21.28515625" style="19" customWidth="1"/>
    <col min="5" max="9" width="9.140625" style="19"/>
    <col min="10" max="10" width="14.140625" style="19" customWidth="1"/>
    <col min="11" max="20" width="9.140625" style="19"/>
    <col min="21" max="21" width="21.7109375" style="19" customWidth="1"/>
    <col min="22" max="22" width="4.42578125" style="19" customWidth="1"/>
    <col min="23" max="16384" width="9.140625" style="19"/>
  </cols>
  <sheetData>
    <row r="1" spans="1:21">
      <c r="U1" s="12" t="s">
        <v>617</v>
      </c>
    </row>
    <row r="2" spans="1:21">
      <c r="U2" s="12" t="s">
        <v>0</v>
      </c>
    </row>
    <row r="3" spans="1:21">
      <c r="U3" s="12" t="s">
        <v>25</v>
      </c>
    </row>
    <row r="6" spans="1:21">
      <c r="A6" s="327" t="s">
        <v>665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</row>
    <row r="7" spans="1:21">
      <c r="A7" s="327" t="s">
        <v>666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</row>
    <row r="8" spans="1:21">
      <c r="G8" s="16" t="s">
        <v>664</v>
      </c>
    </row>
    <row r="9" spans="1:21">
      <c r="A9" s="329" t="s">
        <v>667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</row>
    <row r="10" spans="1:21">
      <c r="A10" s="329" t="s">
        <v>62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</row>
    <row r="11" spans="1:21">
      <c r="A11" s="329" t="s">
        <v>70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</row>
    <row r="12" spans="1:21" ht="9.75" customHeight="1">
      <c r="G12" s="339" t="s">
        <v>30</v>
      </c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</row>
    <row r="14" spans="1:21" ht="58.5" customHeight="1">
      <c r="A14" s="335" t="s">
        <v>2</v>
      </c>
      <c r="B14" s="335" t="s">
        <v>3</v>
      </c>
      <c r="C14" s="335" t="s">
        <v>4</v>
      </c>
      <c r="D14" s="335" t="s">
        <v>80</v>
      </c>
      <c r="E14" s="335" t="s">
        <v>81</v>
      </c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 t="s">
        <v>64</v>
      </c>
      <c r="Q14" s="335"/>
      <c r="R14" s="335"/>
      <c r="S14" s="335"/>
      <c r="T14" s="335"/>
      <c r="U14" s="335" t="s">
        <v>12</v>
      </c>
    </row>
    <row r="15" spans="1:21">
      <c r="A15" s="335"/>
      <c r="B15" s="335"/>
      <c r="C15" s="335"/>
      <c r="D15" s="335"/>
      <c r="E15" s="335" t="s">
        <v>13</v>
      </c>
      <c r="F15" s="335"/>
      <c r="G15" s="335"/>
      <c r="H15" s="335"/>
      <c r="I15" s="335"/>
      <c r="J15" s="335" t="s">
        <v>14</v>
      </c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</row>
    <row r="16" spans="1:21" ht="75">
      <c r="A16" s="335"/>
      <c r="B16" s="335"/>
      <c r="C16" s="335"/>
      <c r="D16" s="335"/>
      <c r="E16" s="14" t="s">
        <v>54</v>
      </c>
      <c r="F16" s="14" t="s">
        <v>55</v>
      </c>
      <c r="G16" s="14" t="s">
        <v>56</v>
      </c>
      <c r="H16" s="14" t="s">
        <v>57</v>
      </c>
      <c r="I16" s="14" t="s">
        <v>58</v>
      </c>
      <c r="J16" s="14" t="s">
        <v>82</v>
      </c>
      <c r="K16" s="14" t="s">
        <v>54</v>
      </c>
      <c r="L16" s="14" t="s">
        <v>55</v>
      </c>
      <c r="M16" s="14" t="s">
        <v>56</v>
      </c>
      <c r="N16" s="14" t="s">
        <v>57</v>
      </c>
      <c r="O16" s="14" t="s">
        <v>58</v>
      </c>
      <c r="P16" s="14" t="s">
        <v>54</v>
      </c>
      <c r="Q16" s="14" t="s">
        <v>55</v>
      </c>
      <c r="R16" s="14" t="s">
        <v>56</v>
      </c>
      <c r="S16" s="14" t="s">
        <v>57</v>
      </c>
      <c r="T16" s="14" t="s">
        <v>58</v>
      </c>
      <c r="U16" s="335"/>
    </row>
    <row r="17" spans="1:21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  <c r="P17" s="14">
        <v>16</v>
      </c>
      <c r="Q17" s="14">
        <v>17</v>
      </c>
      <c r="R17" s="14">
        <v>18</v>
      </c>
      <c r="S17" s="14">
        <v>19</v>
      </c>
      <c r="T17" s="14">
        <v>20</v>
      </c>
      <c r="U17" s="14">
        <v>21</v>
      </c>
    </row>
    <row r="18" spans="1:2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37.5" customHeight="1">
      <c r="A19" s="334" t="s">
        <v>23</v>
      </c>
      <c r="B19" s="334"/>
      <c r="C19" s="33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</sheetData>
  <mergeCells count="16">
    <mergeCell ref="U14:U16"/>
    <mergeCell ref="E15:I15"/>
    <mergeCell ref="J15:O15"/>
    <mergeCell ref="A19:C19"/>
    <mergeCell ref="A6:U6"/>
    <mergeCell ref="A7:U7"/>
    <mergeCell ref="A9:U9"/>
    <mergeCell ref="A10:U10"/>
    <mergeCell ref="A11:U11"/>
    <mergeCell ref="G12:U12"/>
    <mergeCell ref="A14:A16"/>
    <mergeCell ref="B14:B16"/>
    <mergeCell ref="C14:C16"/>
    <mergeCell ref="D14:D16"/>
    <mergeCell ref="E14:O14"/>
    <mergeCell ref="P14:T15"/>
  </mergeCells>
  <pageMargins left="0.7" right="0.7" top="0.75" bottom="0.75" header="0.3" footer="0.3"/>
  <pageSetup paperSize="9"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S19"/>
  <sheetViews>
    <sheetView view="pageBreakPreview" zoomScale="60" zoomScaleNormal="100" workbookViewId="0">
      <selection activeCell="A6" sqref="A6:AC6"/>
    </sheetView>
  </sheetViews>
  <sheetFormatPr defaultRowHeight="18.75"/>
  <cols>
    <col min="1" max="1" width="20.28515625" style="19" customWidth="1"/>
    <col min="2" max="2" width="24.5703125" style="19" customWidth="1"/>
    <col min="3" max="3" width="21.7109375" style="19" customWidth="1"/>
    <col min="4" max="45" width="9.140625" style="19"/>
    <col min="46" max="46" width="5.140625" style="19" customWidth="1"/>
    <col min="47" max="16384" width="9.140625" style="19"/>
  </cols>
  <sheetData>
    <row r="1" spans="1:45">
      <c r="AS1" s="22" t="s">
        <v>618</v>
      </c>
    </row>
    <row r="2" spans="1:45">
      <c r="AS2" s="22" t="s">
        <v>0</v>
      </c>
    </row>
    <row r="3" spans="1:45">
      <c r="AS3" s="22" t="s">
        <v>25</v>
      </c>
    </row>
    <row r="5" spans="1:45">
      <c r="A5" s="327" t="s">
        <v>661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</row>
    <row r="6" spans="1:45">
      <c r="A6" s="327" t="s">
        <v>663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</row>
    <row r="7" spans="1:45">
      <c r="S7" s="16" t="s">
        <v>662</v>
      </c>
    </row>
    <row r="8" spans="1:45">
      <c r="A8" s="329" t="s">
        <v>46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</row>
    <row r="9" spans="1:45" ht="27" customHeight="1">
      <c r="A9" s="329" t="s">
        <v>62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/>
      <c r="AS9" s="329"/>
    </row>
    <row r="10" spans="1:45" ht="28.5" customHeight="1">
      <c r="A10" s="329" t="s">
        <v>70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</row>
    <row r="11" spans="1:45" ht="12.75" customHeight="1">
      <c r="R11" s="329" t="s">
        <v>30</v>
      </c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3" spans="1:45" ht="31.5" customHeight="1">
      <c r="A13" s="335" t="s">
        <v>2</v>
      </c>
      <c r="B13" s="335" t="s">
        <v>3</v>
      </c>
      <c r="C13" s="335" t="s">
        <v>4</v>
      </c>
      <c r="D13" s="335" t="s">
        <v>83</v>
      </c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</row>
    <row r="14" spans="1:45" ht="106.5" customHeight="1">
      <c r="A14" s="335"/>
      <c r="B14" s="335"/>
      <c r="C14" s="335"/>
      <c r="D14" s="335" t="s">
        <v>84</v>
      </c>
      <c r="E14" s="335"/>
      <c r="F14" s="335"/>
      <c r="G14" s="335"/>
      <c r="H14" s="335"/>
      <c r="I14" s="335"/>
      <c r="J14" s="335" t="s">
        <v>85</v>
      </c>
      <c r="K14" s="335"/>
      <c r="L14" s="335"/>
      <c r="M14" s="335"/>
      <c r="N14" s="335"/>
      <c r="O14" s="335"/>
      <c r="P14" s="335" t="s">
        <v>86</v>
      </c>
      <c r="Q14" s="335"/>
      <c r="R14" s="335"/>
      <c r="S14" s="335"/>
      <c r="T14" s="335"/>
      <c r="U14" s="335"/>
      <c r="V14" s="335" t="s">
        <v>87</v>
      </c>
      <c r="W14" s="335"/>
      <c r="X14" s="335"/>
      <c r="Y14" s="335"/>
      <c r="Z14" s="335"/>
      <c r="AA14" s="335"/>
      <c r="AB14" s="335" t="s">
        <v>88</v>
      </c>
      <c r="AC14" s="335"/>
      <c r="AD14" s="335"/>
      <c r="AE14" s="335"/>
      <c r="AF14" s="335"/>
      <c r="AG14" s="335"/>
      <c r="AH14" s="335" t="s">
        <v>89</v>
      </c>
      <c r="AI14" s="335"/>
      <c r="AJ14" s="335"/>
      <c r="AK14" s="335"/>
      <c r="AL14" s="335"/>
      <c r="AM14" s="335"/>
      <c r="AN14" s="335" t="s">
        <v>90</v>
      </c>
      <c r="AO14" s="335"/>
      <c r="AP14" s="335"/>
      <c r="AQ14" s="335"/>
      <c r="AR14" s="335"/>
      <c r="AS14" s="335"/>
    </row>
    <row r="15" spans="1:45" ht="112.5" customHeight="1">
      <c r="A15" s="335"/>
      <c r="B15" s="335"/>
      <c r="C15" s="335"/>
      <c r="D15" s="335" t="s">
        <v>91</v>
      </c>
      <c r="E15" s="335"/>
      <c r="F15" s="335" t="s">
        <v>91</v>
      </c>
      <c r="G15" s="335"/>
      <c r="H15" s="335" t="s">
        <v>92</v>
      </c>
      <c r="I15" s="335"/>
      <c r="J15" s="335" t="s">
        <v>91</v>
      </c>
      <c r="K15" s="335"/>
      <c r="L15" s="335" t="s">
        <v>91</v>
      </c>
      <c r="M15" s="335"/>
      <c r="N15" s="335" t="s">
        <v>92</v>
      </c>
      <c r="O15" s="335"/>
      <c r="P15" s="335" t="s">
        <v>91</v>
      </c>
      <c r="Q15" s="335"/>
      <c r="R15" s="335" t="s">
        <v>91</v>
      </c>
      <c r="S15" s="335"/>
      <c r="T15" s="335" t="s">
        <v>92</v>
      </c>
      <c r="U15" s="335"/>
      <c r="V15" s="335" t="s">
        <v>91</v>
      </c>
      <c r="W15" s="335"/>
      <c r="X15" s="335" t="s">
        <v>91</v>
      </c>
      <c r="Y15" s="335"/>
      <c r="Z15" s="335" t="s">
        <v>92</v>
      </c>
      <c r="AA15" s="335"/>
      <c r="AB15" s="335" t="s">
        <v>91</v>
      </c>
      <c r="AC15" s="335"/>
      <c r="AD15" s="335" t="s">
        <v>91</v>
      </c>
      <c r="AE15" s="335"/>
      <c r="AF15" s="335" t="s">
        <v>92</v>
      </c>
      <c r="AG15" s="335"/>
      <c r="AH15" s="335" t="s">
        <v>91</v>
      </c>
      <c r="AI15" s="335"/>
      <c r="AJ15" s="335" t="s">
        <v>91</v>
      </c>
      <c r="AK15" s="335"/>
      <c r="AL15" s="335" t="s">
        <v>92</v>
      </c>
      <c r="AM15" s="335"/>
      <c r="AN15" s="335" t="s">
        <v>91</v>
      </c>
      <c r="AO15" s="335"/>
      <c r="AP15" s="335" t="s">
        <v>91</v>
      </c>
      <c r="AQ15" s="335"/>
      <c r="AR15" s="335" t="s">
        <v>92</v>
      </c>
      <c r="AS15" s="335"/>
    </row>
    <row r="16" spans="1:45">
      <c r="A16" s="335"/>
      <c r="B16" s="335"/>
      <c r="C16" s="335"/>
      <c r="D16" s="14" t="s">
        <v>13</v>
      </c>
      <c r="E16" s="14" t="s">
        <v>14</v>
      </c>
      <c r="F16" s="14" t="s">
        <v>13</v>
      </c>
      <c r="G16" s="14" t="s">
        <v>14</v>
      </c>
      <c r="H16" s="14" t="s">
        <v>13</v>
      </c>
      <c r="I16" s="14" t="s">
        <v>14</v>
      </c>
      <c r="J16" s="14" t="s">
        <v>13</v>
      </c>
      <c r="K16" s="14" t="s">
        <v>14</v>
      </c>
      <c r="L16" s="14" t="s">
        <v>13</v>
      </c>
      <c r="M16" s="14" t="s">
        <v>14</v>
      </c>
      <c r="N16" s="14" t="s">
        <v>13</v>
      </c>
      <c r="O16" s="14" t="s">
        <v>14</v>
      </c>
      <c r="P16" s="14" t="s">
        <v>13</v>
      </c>
      <c r="Q16" s="14" t="s">
        <v>14</v>
      </c>
      <c r="R16" s="14" t="s">
        <v>13</v>
      </c>
      <c r="S16" s="14" t="s">
        <v>14</v>
      </c>
      <c r="T16" s="14" t="s">
        <v>13</v>
      </c>
      <c r="U16" s="14" t="s">
        <v>14</v>
      </c>
      <c r="V16" s="14" t="s">
        <v>13</v>
      </c>
      <c r="W16" s="14" t="s">
        <v>14</v>
      </c>
      <c r="X16" s="14" t="s">
        <v>13</v>
      </c>
      <c r="Y16" s="14" t="s">
        <v>14</v>
      </c>
      <c r="Z16" s="14" t="s">
        <v>13</v>
      </c>
      <c r="AA16" s="14" t="s">
        <v>14</v>
      </c>
      <c r="AB16" s="14" t="s">
        <v>13</v>
      </c>
      <c r="AC16" s="14" t="s">
        <v>14</v>
      </c>
      <c r="AD16" s="14" t="s">
        <v>13</v>
      </c>
      <c r="AE16" s="14" t="s">
        <v>14</v>
      </c>
      <c r="AF16" s="14" t="s">
        <v>13</v>
      </c>
      <c r="AG16" s="14" t="s">
        <v>14</v>
      </c>
      <c r="AH16" s="14" t="s">
        <v>13</v>
      </c>
      <c r="AI16" s="14" t="s">
        <v>14</v>
      </c>
      <c r="AJ16" s="14" t="s">
        <v>13</v>
      </c>
      <c r="AK16" s="14" t="s">
        <v>14</v>
      </c>
      <c r="AL16" s="14" t="s">
        <v>13</v>
      </c>
      <c r="AM16" s="14" t="s">
        <v>14</v>
      </c>
      <c r="AN16" s="14" t="s">
        <v>13</v>
      </c>
      <c r="AO16" s="14" t="s">
        <v>14</v>
      </c>
      <c r="AP16" s="14" t="s">
        <v>13</v>
      </c>
      <c r="AQ16" s="14" t="s">
        <v>14</v>
      </c>
      <c r="AR16" s="14" t="s">
        <v>13</v>
      </c>
      <c r="AS16" s="14" t="s">
        <v>14</v>
      </c>
    </row>
    <row r="17" spans="1:45">
      <c r="A17" s="14">
        <v>1</v>
      </c>
      <c r="B17" s="14">
        <v>2</v>
      </c>
      <c r="C17" s="14">
        <v>3</v>
      </c>
      <c r="D17" s="23" t="s">
        <v>619</v>
      </c>
      <c r="E17" s="23" t="s">
        <v>620</v>
      </c>
      <c r="F17" s="23" t="s">
        <v>621</v>
      </c>
      <c r="G17" s="23" t="s">
        <v>622</v>
      </c>
      <c r="H17" s="23" t="s">
        <v>623</v>
      </c>
      <c r="I17" s="23" t="s">
        <v>624</v>
      </c>
      <c r="J17" s="23" t="s">
        <v>625</v>
      </c>
      <c r="K17" s="23" t="s">
        <v>626</v>
      </c>
      <c r="L17" s="23" t="s">
        <v>627</v>
      </c>
      <c r="M17" s="23" t="s">
        <v>628</v>
      </c>
      <c r="N17" s="23" t="s">
        <v>629</v>
      </c>
      <c r="O17" s="23" t="s">
        <v>630</v>
      </c>
      <c r="P17" s="23" t="s">
        <v>631</v>
      </c>
      <c r="Q17" s="23" t="s">
        <v>632</v>
      </c>
      <c r="R17" s="23" t="s">
        <v>633</v>
      </c>
      <c r="S17" s="23" t="s">
        <v>634</v>
      </c>
      <c r="T17" s="23" t="s">
        <v>635</v>
      </c>
      <c r="U17" s="23" t="s">
        <v>636</v>
      </c>
      <c r="V17" s="23" t="s">
        <v>637</v>
      </c>
      <c r="W17" s="23" t="s">
        <v>638</v>
      </c>
      <c r="X17" s="23" t="s">
        <v>639</v>
      </c>
      <c r="Y17" s="23" t="s">
        <v>640</v>
      </c>
      <c r="Z17" s="23" t="s">
        <v>641</v>
      </c>
      <c r="AA17" s="23" t="s">
        <v>642</v>
      </c>
      <c r="AB17" s="23" t="s">
        <v>643</v>
      </c>
      <c r="AC17" s="23" t="s">
        <v>644</v>
      </c>
      <c r="AD17" s="23" t="s">
        <v>645</v>
      </c>
      <c r="AE17" s="23" t="s">
        <v>646</v>
      </c>
      <c r="AF17" s="23" t="s">
        <v>647</v>
      </c>
      <c r="AG17" s="23" t="s">
        <v>648</v>
      </c>
      <c r="AH17" s="23" t="s">
        <v>649</v>
      </c>
      <c r="AI17" s="23" t="s">
        <v>650</v>
      </c>
      <c r="AJ17" s="23" t="s">
        <v>651</v>
      </c>
      <c r="AK17" s="23" t="s">
        <v>652</v>
      </c>
      <c r="AL17" s="23" t="s">
        <v>653</v>
      </c>
      <c r="AM17" s="23" t="s">
        <v>654</v>
      </c>
      <c r="AN17" s="23" t="s">
        <v>655</v>
      </c>
      <c r="AO17" s="23" t="s">
        <v>656</v>
      </c>
      <c r="AP17" s="23" t="s">
        <v>657</v>
      </c>
      <c r="AQ17" s="23" t="s">
        <v>658</v>
      </c>
      <c r="AR17" s="23" t="s">
        <v>659</v>
      </c>
      <c r="AS17" s="23" t="s">
        <v>660</v>
      </c>
    </row>
    <row r="18" spans="1: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1:4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</sheetData>
  <mergeCells count="38">
    <mergeCell ref="A13:A16"/>
    <mergeCell ref="B13:B16"/>
    <mergeCell ref="C13:C16"/>
    <mergeCell ref="D13:AS13"/>
    <mergeCell ref="D14:I14"/>
    <mergeCell ref="J14:O14"/>
    <mergeCell ref="P14:U14"/>
    <mergeCell ref="V14:AA14"/>
    <mergeCell ref="AB14:AG14"/>
    <mergeCell ref="AH14:AM14"/>
    <mergeCell ref="AN14:AS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AR15:AS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N15:AO15"/>
    <mergeCell ref="AP15:AQ15"/>
    <mergeCell ref="A8:AS8"/>
    <mergeCell ref="A9:AS9"/>
    <mergeCell ref="A10:AS10"/>
    <mergeCell ref="R11:AG11"/>
    <mergeCell ref="A5:AS5"/>
    <mergeCell ref="A6:AS6"/>
  </mergeCells>
  <pageMargins left="0.7" right="0.7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0"/>
  <sheetViews>
    <sheetView view="pageBreakPreview" zoomScale="70" zoomScaleNormal="100" zoomScaleSheetLayoutView="70" workbookViewId="0">
      <selection activeCell="A6" sqref="A6:AC6"/>
    </sheetView>
  </sheetViews>
  <sheetFormatPr defaultColWidth="5.5703125" defaultRowHeight="18.75"/>
  <cols>
    <col min="1" max="1" width="22.85546875" style="19" customWidth="1"/>
    <col min="2" max="2" width="24.5703125" style="19" customWidth="1"/>
    <col min="3" max="3" width="25.28515625" style="19" customWidth="1"/>
    <col min="4" max="5" width="22.85546875" style="19" customWidth="1"/>
    <col min="6" max="6" width="16.140625" style="19" customWidth="1"/>
    <col min="7" max="7" width="16.5703125" style="19" customWidth="1"/>
    <col min="8" max="8" width="15.7109375" style="19" customWidth="1"/>
    <col min="9" max="9" width="17" style="19" customWidth="1"/>
    <col min="10" max="10" width="14.140625" style="19" customWidth="1"/>
    <col min="11" max="11" width="16.140625" style="19" customWidth="1"/>
    <col min="12" max="12" width="15.140625" style="19" customWidth="1"/>
    <col min="13" max="13" width="15.42578125" style="19" customWidth="1"/>
    <col min="14" max="16384" width="5.5703125" style="19"/>
  </cols>
  <sheetData>
    <row r="1" spans="1:13">
      <c r="M1" s="22" t="s">
        <v>668</v>
      </c>
    </row>
    <row r="2" spans="1:13">
      <c r="M2" s="22" t="s">
        <v>0</v>
      </c>
    </row>
    <row r="3" spans="1:13">
      <c r="M3" s="22" t="s">
        <v>25</v>
      </c>
    </row>
    <row r="5" spans="1:13">
      <c r="A5" s="342" t="s">
        <v>669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</row>
    <row r="6" spans="1:13">
      <c r="A6" s="342" t="s">
        <v>670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</row>
    <row r="7" spans="1:13">
      <c r="A7" s="342" t="s">
        <v>671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</row>
    <row r="8" spans="1:13">
      <c r="A8" s="342" t="s">
        <v>672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</row>
    <row r="9" spans="1:13">
      <c r="E9" s="16"/>
    </row>
    <row r="10" spans="1:13">
      <c r="A10" s="341" t="s">
        <v>673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</row>
    <row r="11" spans="1:13" ht="21" customHeight="1">
      <c r="A11" s="329" t="s">
        <v>62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</row>
    <row r="12" spans="1:13">
      <c r="A12" s="329" t="s">
        <v>70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</row>
    <row r="13" spans="1:13" ht="12.75" customHeight="1">
      <c r="E13" s="339" t="s">
        <v>30</v>
      </c>
      <c r="F13" s="339"/>
      <c r="G13" s="339"/>
      <c r="H13" s="339"/>
      <c r="I13" s="339"/>
      <c r="J13" s="339"/>
      <c r="K13" s="339"/>
      <c r="L13" s="339"/>
      <c r="M13" s="339"/>
    </row>
    <row r="15" spans="1:13" ht="149.25" customHeight="1">
      <c r="A15" s="335" t="s">
        <v>2</v>
      </c>
      <c r="B15" s="335" t="s">
        <v>3</v>
      </c>
      <c r="C15" s="335" t="s">
        <v>4</v>
      </c>
      <c r="D15" s="335" t="s">
        <v>99</v>
      </c>
      <c r="E15" s="335" t="s">
        <v>100</v>
      </c>
      <c r="F15" s="335" t="s">
        <v>101</v>
      </c>
      <c r="G15" s="335"/>
      <c r="H15" s="335" t="s">
        <v>102</v>
      </c>
      <c r="I15" s="335"/>
      <c r="J15" s="335" t="s">
        <v>103</v>
      </c>
      <c r="K15" s="335"/>
      <c r="L15" s="335" t="s">
        <v>104</v>
      </c>
      <c r="M15" s="335"/>
    </row>
    <row r="16" spans="1:13" ht="75">
      <c r="A16" s="335"/>
      <c r="B16" s="335"/>
      <c r="C16" s="335"/>
      <c r="D16" s="335"/>
      <c r="E16" s="335"/>
      <c r="F16" s="14" t="s">
        <v>105</v>
      </c>
      <c r="G16" s="14" t="s">
        <v>106</v>
      </c>
      <c r="H16" s="14" t="s">
        <v>107</v>
      </c>
      <c r="I16" s="14" t="s">
        <v>108</v>
      </c>
      <c r="J16" s="14" t="s">
        <v>107</v>
      </c>
      <c r="K16" s="14" t="s">
        <v>108</v>
      </c>
      <c r="L16" s="14" t="s">
        <v>107</v>
      </c>
      <c r="M16" s="14" t="s">
        <v>108</v>
      </c>
    </row>
    <row r="17" spans="1:13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</row>
    <row r="18" spans="1:1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60" customHeight="1">
      <c r="A20" s="15"/>
      <c r="B20" s="340" t="s">
        <v>23</v>
      </c>
      <c r="C20" s="340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18">
    <mergeCell ref="L15:M15"/>
    <mergeCell ref="A5:M5"/>
    <mergeCell ref="B20:C20"/>
    <mergeCell ref="A10:M10"/>
    <mergeCell ref="A8:M8"/>
    <mergeCell ref="A7:M7"/>
    <mergeCell ref="A6:M6"/>
    <mergeCell ref="A12:M12"/>
    <mergeCell ref="A11:M11"/>
    <mergeCell ref="A15:A16"/>
    <mergeCell ref="B15:B16"/>
    <mergeCell ref="C15:C16"/>
    <mergeCell ref="D15:D16"/>
    <mergeCell ref="E15:E16"/>
    <mergeCell ref="F15:G15"/>
    <mergeCell ref="E13:M13"/>
    <mergeCell ref="H15:I15"/>
    <mergeCell ref="J15:K15"/>
  </mergeCells>
  <pageMargins left="0.7" right="0.7" top="0.75" bottom="0.75" header="0.3" footer="0.3"/>
  <pageSetup paperSize="9"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362"/>
  <sheetViews>
    <sheetView view="pageBreakPreview" zoomScale="70" zoomScaleNormal="100" zoomScaleSheetLayoutView="70" workbookViewId="0">
      <selection activeCell="A6" sqref="A6:AC6"/>
    </sheetView>
  </sheetViews>
  <sheetFormatPr defaultRowHeight="18.75"/>
  <cols>
    <col min="1" max="1" width="11.85546875" style="29" customWidth="1"/>
    <col min="2" max="2" width="95.85546875" style="19" customWidth="1"/>
    <col min="3" max="3" width="13.5703125" style="19" customWidth="1"/>
    <col min="4" max="4" width="19" style="19" customWidth="1"/>
    <col min="5" max="5" width="18" style="19" customWidth="1"/>
    <col min="6" max="6" width="17.5703125" style="19" customWidth="1"/>
    <col min="7" max="8" width="23.5703125" style="19" customWidth="1"/>
    <col min="9" max="9" width="3.85546875" style="19" customWidth="1"/>
    <col min="10" max="16384" width="9.140625" style="19"/>
  </cols>
  <sheetData>
    <row r="1" spans="1:8">
      <c r="H1" s="22" t="s">
        <v>861</v>
      </c>
    </row>
    <row r="2" spans="1:8">
      <c r="H2" s="22" t="s">
        <v>0</v>
      </c>
    </row>
    <row r="3" spans="1:8">
      <c r="H3" s="22" t="s">
        <v>25</v>
      </c>
    </row>
    <row r="5" spans="1:8">
      <c r="A5" s="342" t="s">
        <v>854</v>
      </c>
      <c r="B5" s="342"/>
      <c r="C5" s="342"/>
      <c r="D5" s="342"/>
      <c r="E5" s="342"/>
      <c r="F5" s="342"/>
      <c r="G5" s="342"/>
      <c r="H5" s="342"/>
    </row>
    <row r="6" spans="1:8">
      <c r="A6" s="342" t="s">
        <v>855</v>
      </c>
      <c r="B6" s="342"/>
      <c r="C6" s="342"/>
      <c r="D6" s="342"/>
      <c r="E6" s="342"/>
      <c r="F6" s="342"/>
      <c r="G6" s="342"/>
      <c r="H6" s="342"/>
    </row>
    <row r="8" spans="1:8">
      <c r="A8" s="329" t="s">
        <v>856</v>
      </c>
      <c r="B8" s="329"/>
      <c r="C8" s="329"/>
      <c r="D8" s="329"/>
      <c r="E8" s="329"/>
      <c r="F8" s="329"/>
      <c r="G8" s="329"/>
      <c r="H8" s="329"/>
    </row>
    <row r="9" spans="1:8" ht="23.25" customHeight="1">
      <c r="A9" s="329" t="s">
        <v>857</v>
      </c>
      <c r="B9" s="329"/>
      <c r="C9" s="329"/>
      <c r="D9" s="329"/>
      <c r="E9" s="329"/>
      <c r="F9" s="329"/>
      <c r="G9" s="329"/>
      <c r="H9" s="329"/>
    </row>
    <row r="10" spans="1:8" ht="27" customHeight="1">
      <c r="A10" s="329" t="s">
        <v>858</v>
      </c>
      <c r="B10" s="329"/>
      <c r="C10" s="329"/>
      <c r="D10" s="329"/>
      <c r="E10" s="329"/>
      <c r="F10" s="329"/>
      <c r="G10" s="329"/>
      <c r="H10" s="329"/>
    </row>
    <row r="12" spans="1:8" ht="21" customHeight="1">
      <c r="A12" s="328" t="s">
        <v>859</v>
      </c>
      <c r="B12" s="328"/>
      <c r="C12" s="328"/>
      <c r="D12" s="328"/>
      <c r="E12" s="328"/>
      <c r="F12" s="328"/>
      <c r="G12" s="328"/>
      <c r="H12" s="328"/>
    </row>
    <row r="13" spans="1:8" ht="27" customHeight="1">
      <c r="A13" s="328" t="s">
        <v>860</v>
      </c>
      <c r="B13" s="328"/>
      <c r="C13" s="328"/>
      <c r="D13" s="328"/>
      <c r="E13" s="328"/>
      <c r="F13" s="328"/>
      <c r="G13" s="328"/>
      <c r="H13" s="328"/>
    </row>
    <row r="15" spans="1:8" ht="38.25" customHeight="1">
      <c r="A15" s="346" t="s">
        <v>109</v>
      </c>
      <c r="B15" s="335" t="s">
        <v>110</v>
      </c>
      <c r="C15" s="335" t="s">
        <v>111</v>
      </c>
      <c r="D15" s="335" t="s">
        <v>112</v>
      </c>
      <c r="E15" s="335"/>
      <c r="F15" s="335" t="s">
        <v>113</v>
      </c>
      <c r="G15" s="335"/>
      <c r="H15" s="335" t="s">
        <v>12</v>
      </c>
    </row>
    <row r="16" spans="1:8" ht="50.25" customHeight="1">
      <c r="A16" s="346"/>
      <c r="B16" s="335"/>
      <c r="C16" s="335"/>
      <c r="D16" s="14" t="s">
        <v>13</v>
      </c>
      <c r="E16" s="14" t="s">
        <v>14</v>
      </c>
      <c r="F16" s="14" t="s">
        <v>114</v>
      </c>
      <c r="G16" s="14" t="s">
        <v>115</v>
      </c>
      <c r="H16" s="335"/>
    </row>
    <row r="17" spans="1:8">
      <c r="A17" s="23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</row>
    <row r="18" spans="1:8">
      <c r="A18" s="335" t="s">
        <v>116</v>
      </c>
      <c r="B18" s="335"/>
      <c r="C18" s="335"/>
      <c r="D18" s="335"/>
      <c r="E18" s="335"/>
      <c r="F18" s="335"/>
      <c r="G18" s="335"/>
      <c r="H18" s="335"/>
    </row>
    <row r="19" spans="1:8" ht="37.5">
      <c r="A19" s="23" t="s">
        <v>117</v>
      </c>
      <c r="B19" s="15" t="s">
        <v>436</v>
      </c>
      <c r="C19" s="14" t="s">
        <v>118</v>
      </c>
      <c r="D19" s="15"/>
      <c r="E19" s="15"/>
      <c r="F19" s="15"/>
      <c r="G19" s="15"/>
      <c r="H19" s="15"/>
    </row>
    <row r="20" spans="1:8" ht="37.5">
      <c r="A20" s="23" t="s">
        <v>680</v>
      </c>
      <c r="B20" s="25" t="s">
        <v>119</v>
      </c>
      <c r="C20" s="14" t="s">
        <v>118</v>
      </c>
      <c r="D20" s="15"/>
      <c r="E20" s="15"/>
      <c r="F20" s="15"/>
      <c r="G20" s="15"/>
      <c r="H20" s="15"/>
    </row>
    <row r="21" spans="1:8" ht="37.5">
      <c r="A21" s="23" t="s">
        <v>682</v>
      </c>
      <c r="B21" s="25" t="s">
        <v>120</v>
      </c>
      <c r="C21" s="14" t="s">
        <v>118</v>
      </c>
      <c r="D21" s="15"/>
      <c r="E21" s="15"/>
      <c r="F21" s="15"/>
      <c r="G21" s="15"/>
      <c r="H21" s="15"/>
    </row>
    <row r="22" spans="1:8" ht="37.5">
      <c r="A22" s="23" t="s">
        <v>683</v>
      </c>
      <c r="B22" s="25" t="s">
        <v>121</v>
      </c>
      <c r="C22" s="14" t="s">
        <v>118</v>
      </c>
      <c r="D22" s="15"/>
      <c r="E22" s="15"/>
      <c r="F22" s="15"/>
      <c r="G22" s="15"/>
      <c r="H22" s="15"/>
    </row>
    <row r="23" spans="1:8" ht="37.5">
      <c r="A23" s="23" t="s">
        <v>684</v>
      </c>
      <c r="B23" s="25" t="s">
        <v>122</v>
      </c>
      <c r="C23" s="14" t="s">
        <v>118</v>
      </c>
      <c r="D23" s="15"/>
      <c r="E23" s="15"/>
      <c r="F23" s="15"/>
      <c r="G23" s="15"/>
      <c r="H23" s="15"/>
    </row>
    <row r="24" spans="1:8" ht="37.5">
      <c r="A24" s="23" t="s">
        <v>681</v>
      </c>
      <c r="B24" s="25" t="s">
        <v>123</v>
      </c>
      <c r="C24" s="14" t="s">
        <v>118</v>
      </c>
      <c r="D24" s="15"/>
      <c r="E24" s="15"/>
      <c r="F24" s="15"/>
      <c r="G24" s="15"/>
      <c r="H24" s="15"/>
    </row>
    <row r="25" spans="1:8" ht="37.5">
      <c r="A25" s="23" t="s">
        <v>685</v>
      </c>
      <c r="B25" s="25" t="s">
        <v>124</v>
      </c>
      <c r="C25" s="14" t="s">
        <v>118</v>
      </c>
      <c r="D25" s="15"/>
      <c r="E25" s="15"/>
      <c r="F25" s="15"/>
      <c r="G25" s="15"/>
      <c r="H25" s="15"/>
    </row>
    <row r="26" spans="1:8" ht="37.5">
      <c r="A26" s="23" t="s">
        <v>686</v>
      </c>
      <c r="B26" s="25" t="s">
        <v>125</v>
      </c>
      <c r="C26" s="14" t="s">
        <v>118</v>
      </c>
      <c r="D26" s="15"/>
      <c r="E26" s="15"/>
      <c r="F26" s="15"/>
      <c r="G26" s="15"/>
      <c r="H26" s="15"/>
    </row>
    <row r="27" spans="1:8" ht="37.5">
      <c r="A27" s="23" t="s">
        <v>687</v>
      </c>
      <c r="B27" s="25" t="s">
        <v>126</v>
      </c>
      <c r="C27" s="14" t="s">
        <v>118</v>
      </c>
      <c r="D27" s="15"/>
      <c r="E27" s="15"/>
      <c r="F27" s="15"/>
      <c r="G27" s="15"/>
      <c r="H27" s="15"/>
    </row>
    <row r="28" spans="1:8" ht="37.5">
      <c r="A28" s="23" t="s">
        <v>688</v>
      </c>
      <c r="B28" s="25" t="s">
        <v>127</v>
      </c>
      <c r="C28" s="14" t="s">
        <v>118</v>
      </c>
      <c r="D28" s="15"/>
      <c r="E28" s="15"/>
      <c r="F28" s="15"/>
      <c r="G28" s="15"/>
      <c r="H28" s="15"/>
    </row>
    <row r="29" spans="1:8" ht="37.5">
      <c r="A29" s="23" t="s">
        <v>689</v>
      </c>
      <c r="B29" s="25" t="s">
        <v>128</v>
      </c>
      <c r="C29" s="14" t="s">
        <v>118</v>
      </c>
      <c r="D29" s="15"/>
      <c r="E29" s="15"/>
      <c r="F29" s="15"/>
      <c r="G29" s="15"/>
      <c r="H29" s="15"/>
    </row>
    <row r="30" spans="1:8" ht="37.5">
      <c r="A30" s="23" t="s">
        <v>690</v>
      </c>
      <c r="B30" s="25" t="s">
        <v>129</v>
      </c>
      <c r="C30" s="14" t="s">
        <v>118</v>
      </c>
      <c r="D30" s="15"/>
      <c r="E30" s="15"/>
      <c r="F30" s="15"/>
      <c r="G30" s="15"/>
      <c r="H30" s="15"/>
    </row>
    <row r="31" spans="1:8" ht="37.5">
      <c r="A31" s="23" t="s">
        <v>691</v>
      </c>
      <c r="B31" s="26" t="s">
        <v>130</v>
      </c>
      <c r="C31" s="14" t="s">
        <v>118</v>
      </c>
      <c r="D31" s="15"/>
      <c r="E31" s="15"/>
      <c r="F31" s="15"/>
      <c r="G31" s="15"/>
      <c r="H31" s="15"/>
    </row>
    <row r="32" spans="1:8" ht="37.5">
      <c r="A32" s="23" t="s">
        <v>692</v>
      </c>
      <c r="B32" s="26" t="s">
        <v>131</v>
      </c>
      <c r="C32" s="14" t="s">
        <v>118</v>
      </c>
      <c r="D32" s="15"/>
      <c r="E32" s="15"/>
      <c r="F32" s="15"/>
      <c r="G32" s="15"/>
      <c r="H32" s="15"/>
    </row>
    <row r="33" spans="1:8" ht="37.5">
      <c r="A33" s="23" t="s">
        <v>693</v>
      </c>
      <c r="B33" s="25" t="s">
        <v>132</v>
      </c>
      <c r="C33" s="14" t="s">
        <v>118</v>
      </c>
      <c r="D33" s="15"/>
      <c r="E33" s="15"/>
      <c r="F33" s="15"/>
      <c r="G33" s="15"/>
      <c r="H33" s="15"/>
    </row>
    <row r="34" spans="1:8" ht="37.5">
      <c r="A34" s="23" t="s">
        <v>133</v>
      </c>
      <c r="B34" s="15" t="s">
        <v>134</v>
      </c>
      <c r="C34" s="14" t="s">
        <v>118</v>
      </c>
      <c r="D34" s="15"/>
      <c r="E34" s="15"/>
      <c r="F34" s="15"/>
      <c r="G34" s="15"/>
      <c r="H34" s="15"/>
    </row>
    <row r="35" spans="1:8" ht="37.5">
      <c r="A35" s="23" t="s">
        <v>694</v>
      </c>
      <c r="B35" s="25" t="s">
        <v>119</v>
      </c>
      <c r="C35" s="14" t="s">
        <v>118</v>
      </c>
      <c r="D35" s="15"/>
      <c r="E35" s="15"/>
      <c r="F35" s="15"/>
      <c r="G35" s="15"/>
      <c r="H35" s="15"/>
    </row>
    <row r="36" spans="1:8" ht="37.5">
      <c r="A36" s="23" t="s">
        <v>695</v>
      </c>
      <c r="B36" s="26" t="s">
        <v>120</v>
      </c>
      <c r="C36" s="14" t="s">
        <v>118</v>
      </c>
      <c r="D36" s="15"/>
      <c r="E36" s="15"/>
      <c r="F36" s="15"/>
      <c r="G36" s="15"/>
      <c r="H36" s="15"/>
    </row>
    <row r="37" spans="1:8" ht="37.5">
      <c r="A37" s="23" t="s">
        <v>696</v>
      </c>
      <c r="B37" s="26" t="s">
        <v>121</v>
      </c>
      <c r="C37" s="14" t="s">
        <v>118</v>
      </c>
      <c r="D37" s="15"/>
      <c r="E37" s="15"/>
      <c r="F37" s="15"/>
      <c r="G37" s="15"/>
      <c r="H37" s="15"/>
    </row>
    <row r="38" spans="1:8" ht="37.5">
      <c r="A38" s="23" t="s">
        <v>697</v>
      </c>
      <c r="B38" s="26" t="s">
        <v>122</v>
      </c>
      <c r="C38" s="14" t="s">
        <v>118</v>
      </c>
      <c r="D38" s="15"/>
      <c r="E38" s="15"/>
      <c r="F38" s="15"/>
      <c r="G38" s="15"/>
      <c r="H38" s="15"/>
    </row>
    <row r="39" spans="1:8" ht="37.5">
      <c r="A39" s="23" t="s">
        <v>698</v>
      </c>
      <c r="B39" s="25" t="s">
        <v>123</v>
      </c>
      <c r="C39" s="14" t="s">
        <v>118</v>
      </c>
      <c r="D39" s="15"/>
      <c r="E39" s="15"/>
      <c r="F39" s="15"/>
      <c r="G39" s="15"/>
      <c r="H39" s="15"/>
    </row>
    <row r="40" spans="1:8" ht="37.5">
      <c r="A40" s="23" t="s">
        <v>699</v>
      </c>
      <c r="B40" s="25" t="s">
        <v>124</v>
      </c>
      <c r="C40" s="14" t="s">
        <v>118</v>
      </c>
      <c r="D40" s="15"/>
      <c r="E40" s="15"/>
      <c r="F40" s="15"/>
      <c r="G40" s="15"/>
      <c r="H40" s="15"/>
    </row>
    <row r="41" spans="1:8" ht="37.5">
      <c r="A41" s="23" t="s">
        <v>700</v>
      </c>
      <c r="B41" s="25" t="s">
        <v>125</v>
      </c>
      <c r="C41" s="14" t="s">
        <v>118</v>
      </c>
      <c r="D41" s="15"/>
      <c r="E41" s="15"/>
      <c r="F41" s="15"/>
      <c r="G41" s="15"/>
      <c r="H41" s="15"/>
    </row>
    <row r="42" spans="1:8" ht="37.5">
      <c r="A42" s="23" t="s">
        <v>701</v>
      </c>
      <c r="B42" s="25" t="s">
        <v>126</v>
      </c>
      <c r="C42" s="14" t="s">
        <v>118</v>
      </c>
      <c r="D42" s="15"/>
      <c r="E42" s="15"/>
      <c r="F42" s="15"/>
      <c r="G42" s="15"/>
      <c r="H42" s="15"/>
    </row>
    <row r="43" spans="1:8" ht="37.5">
      <c r="A43" s="23" t="s">
        <v>702</v>
      </c>
      <c r="B43" s="25" t="s">
        <v>127</v>
      </c>
      <c r="C43" s="14" t="s">
        <v>118</v>
      </c>
      <c r="D43" s="15"/>
      <c r="E43" s="15"/>
      <c r="F43" s="15"/>
      <c r="G43" s="15"/>
      <c r="H43" s="15"/>
    </row>
    <row r="44" spans="1:8" ht="37.5">
      <c r="A44" s="23" t="s">
        <v>703</v>
      </c>
      <c r="B44" s="25" t="s">
        <v>128</v>
      </c>
      <c r="C44" s="14" t="s">
        <v>118</v>
      </c>
      <c r="D44" s="15"/>
      <c r="E44" s="15"/>
      <c r="F44" s="15"/>
      <c r="G44" s="15"/>
      <c r="H44" s="15"/>
    </row>
    <row r="45" spans="1:8" ht="37.5">
      <c r="A45" s="23" t="s">
        <v>704</v>
      </c>
      <c r="B45" s="25" t="s">
        <v>129</v>
      </c>
      <c r="C45" s="14" t="s">
        <v>118</v>
      </c>
      <c r="D45" s="15"/>
      <c r="E45" s="15"/>
      <c r="F45" s="15"/>
      <c r="G45" s="15"/>
      <c r="H45" s="15"/>
    </row>
    <row r="46" spans="1:8" ht="37.5">
      <c r="A46" s="23" t="s">
        <v>705</v>
      </c>
      <c r="B46" s="26" t="s">
        <v>130</v>
      </c>
      <c r="C46" s="14" t="s">
        <v>118</v>
      </c>
      <c r="D46" s="15"/>
      <c r="E46" s="15"/>
      <c r="F46" s="15"/>
      <c r="G46" s="15"/>
      <c r="H46" s="15"/>
    </row>
    <row r="47" spans="1:8" ht="37.5">
      <c r="A47" s="23" t="s">
        <v>706</v>
      </c>
      <c r="B47" s="26" t="s">
        <v>131</v>
      </c>
      <c r="C47" s="14" t="s">
        <v>118</v>
      </c>
      <c r="D47" s="15"/>
      <c r="E47" s="15"/>
      <c r="F47" s="15"/>
      <c r="G47" s="15"/>
      <c r="H47" s="15"/>
    </row>
    <row r="48" spans="1:8" ht="37.5">
      <c r="A48" s="23" t="s">
        <v>707</v>
      </c>
      <c r="B48" s="25" t="s">
        <v>132</v>
      </c>
      <c r="C48" s="14" t="s">
        <v>118</v>
      </c>
      <c r="D48" s="15"/>
      <c r="E48" s="15"/>
      <c r="F48" s="15"/>
      <c r="G48" s="15"/>
      <c r="H48" s="15"/>
    </row>
    <row r="49" spans="1:8" ht="37.5">
      <c r="A49" s="23" t="s">
        <v>135</v>
      </c>
      <c r="B49" s="25" t="s">
        <v>136</v>
      </c>
      <c r="C49" s="14" t="s">
        <v>118</v>
      </c>
      <c r="D49" s="15"/>
      <c r="E49" s="15"/>
      <c r="F49" s="15"/>
      <c r="G49" s="15"/>
      <c r="H49" s="15"/>
    </row>
    <row r="50" spans="1:8" ht="37.5">
      <c r="A50" s="23" t="s">
        <v>695</v>
      </c>
      <c r="B50" s="26" t="s">
        <v>137</v>
      </c>
      <c r="C50" s="14" t="s">
        <v>118</v>
      </c>
      <c r="D50" s="15"/>
      <c r="E50" s="15"/>
      <c r="F50" s="15"/>
      <c r="G50" s="15"/>
      <c r="H50" s="15"/>
    </row>
    <row r="51" spans="1:8" ht="37.5">
      <c r="A51" s="23" t="s">
        <v>696</v>
      </c>
      <c r="B51" s="26" t="s">
        <v>138</v>
      </c>
      <c r="C51" s="14" t="s">
        <v>118</v>
      </c>
      <c r="D51" s="15"/>
      <c r="E51" s="15"/>
      <c r="F51" s="15"/>
      <c r="G51" s="15"/>
      <c r="H51" s="15"/>
    </row>
    <row r="52" spans="1:8" ht="37.5">
      <c r="A52" s="23" t="s">
        <v>139</v>
      </c>
      <c r="B52" s="27" t="s">
        <v>140</v>
      </c>
      <c r="C52" s="14" t="s">
        <v>118</v>
      </c>
      <c r="D52" s="15"/>
      <c r="E52" s="15"/>
      <c r="F52" s="15"/>
      <c r="G52" s="15"/>
      <c r="H52" s="15"/>
    </row>
    <row r="53" spans="1:8" ht="37.5">
      <c r="A53" s="23" t="s">
        <v>141</v>
      </c>
      <c r="B53" s="28" t="s">
        <v>142</v>
      </c>
      <c r="C53" s="14" t="s">
        <v>118</v>
      </c>
      <c r="D53" s="15"/>
      <c r="E53" s="15"/>
      <c r="F53" s="15"/>
      <c r="G53" s="15"/>
      <c r="H53" s="15"/>
    </row>
    <row r="54" spans="1:8" ht="37.5">
      <c r="A54" s="23" t="s">
        <v>143</v>
      </c>
      <c r="B54" s="28" t="s">
        <v>144</v>
      </c>
      <c r="C54" s="14" t="s">
        <v>118</v>
      </c>
      <c r="D54" s="15"/>
      <c r="E54" s="15"/>
      <c r="F54" s="15"/>
      <c r="G54" s="15"/>
      <c r="H54" s="15"/>
    </row>
    <row r="55" spans="1:8" ht="37.5">
      <c r="A55" s="23" t="s">
        <v>145</v>
      </c>
      <c r="B55" s="27" t="s">
        <v>146</v>
      </c>
      <c r="C55" s="14" t="s">
        <v>118</v>
      </c>
      <c r="D55" s="15"/>
      <c r="E55" s="15"/>
      <c r="F55" s="15"/>
      <c r="G55" s="15"/>
      <c r="H55" s="15"/>
    </row>
    <row r="56" spans="1:8" ht="37.5">
      <c r="A56" s="23" t="s">
        <v>697</v>
      </c>
      <c r="B56" s="26" t="s">
        <v>147</v>
      </c>
      <c r="C56" s="14" t="s">
        <v>118</v>
      </c>
      <c r="D56" s="15"/>
      <c r="E56" s="15"/>
      <c r="F56" s="15"/>
      <c r="G56" s="15"/>
      <c r="H56" s="15"/>
    </row>
    <row r="57" spans="1:8" ht="37.5">
      <c r="A57" s="23" t="s">
        <v>708</v>
      </c>
      <c r="B57" s="26" t="s">
        <v>148</v>
      </c>
      <c r="C57" s="14" t="s">
        <v>118</v>
      </c>
      <c r="D57" s="15"/>
      <c r="E57" s="15"/>
      <c r="F57" s="15"/>
      <c r="G57" s="15"/>
      <c r="H57" s="15"/>
    </row>
    <row r="58" spans="1:8" ht="37.5">
      <c r="A58" s="23" t="s">
        <v>149</v>
      </c>
      <c r="B58" s="25" t="s">
        <v>150</v>
      </c>
      <c r="C58" s="14" t="s">
        <v>118</v>
      </c>
      <c r="D58" s="15"/>
      <c r="E58" s="15"/>
      <c r="F58" s="15"/>
      <c r="G58" s="15"/>
      <c r="H58" s="15"/>
    </row>
    <row r="59" spans="1:8" ht="37.5">
      <c r="A59" s="23" t="s">
        <v>709</v>
      </c>
      <c r="B59" s="26" t="s">
        <v>151</v>
      </c>
      <c r="C59" s="14" t="s">
        <v>118</v>
      </c>
      <c r="D59" s="15"/>
      <c r="E59" s="15"/>
      <c r="F59" s="15"/>
      <c r="G59" s="15"/>
      <c r="H59" s="15"/>
    </row>
    <row r="60" spans="1:8" ht="37.5">
      <c r="A60" s="23" t="s">
        <v>710</v>
      </c>
      <c r="B60" s="26" t="s">
        <v>152</v>
      </c>
      <c r="C60" s="14" t="s">
        <v>118</v>
      </c>
      <c r="D60" s="15"/>
      <c r="E60" s="15"/>
      <c r="F60" s="15"/>
      <c r="G60" s="15"/>
      <c r="H60" s="15"/>
    </row>
    <row r="61" spans="1:8" ht="37.5">
      <c r="A61" s="23" t="s">
        <v>711</v>
      </c>
      <c r="B61" s="26" t="s">
        <v>153</v>
      </c>
      <c r="C61" s="14" t="s">
        <v>118</v>
      </c>
      <c r="D61" s="15"/>
      <c r="E61" s="15"/>
      <c r="F61" s="15"/>
      <c r="G61" s="15"/>
      <c r="H61" s="15"/>
    </row>
    <row r="62" spans="1:8" ht="37.5">
      <c r="A62" s="23" t="s">
        <v>712</v>
      </c>
      <c r="B62" s="26" t="s">
        <v>713</v>
      </c>
      <c r="C62" s="14" t="s">
        <v>118</v>
      </c>
      <c r="D62" s="15"/>
      <c r="E62" s="15"/>
      <c r="F62" s="15"/>
      <c r="G62" s="15"/>
      <c r="H62" s="15"/>
    </row>
    <row r="63" spans="1:8" ht="37.5">
      <c r="A63" s="23" t="s">
        <v>714</v>
      </c>
      <c r="B63" s="26" t="s">
        <v>154</v>
      </c>
      <c r="C63" s="14" t="s">
        <v>118</v>
      </c>
      <c r="D63" s="15"/>
      <c r="E63" s="15"/>
      <c r="F63" s="15"/>
      <c r="G63" s="15"/>
      <c r="H63" s="15"/>
    </row>
    <row r="64" spans="1:8" ht="37.5">
      <c r="A64" s="23" t="s">
        <v>155</v>
      </c>
      <c r="B64" s="25" t="s">
        <v>156</v>
      </c>
      <c r="C64" s="14" t="s">
        <v>118</v>
      </c>
      <c r="D64" s="15"/>
      <c r="E64" s="15"/>
      <c r="F64" s="15"/>
      <c r="G64" s="15"/>
      <c r="H64" s="15"/>
    </row>
    <row r="65" spans="1:8" ht="37.5">
      <c r="A65" s="23" t="s">
        <v>157</v>
      </c>
      <c r="B65" s="25" t="s">
        <v>158</v>
      </c>
      <c r="C65" s="14" t="s">
        <v>118</v>
      </c>
      <c r="D65" s="15"/>
      <c r="E65" s="15"/>
      <c r="F65" s="15"/>
      <c r="G65" s="15"/>
      <c r="H65" s="15"/>
    </row>
    <row r="66" spans="1:8" ht="37.5">
      <c r="A66" s="23" t="s">
        <v>159</v>
      </c>
      <c r="B66" s="25" t="s">
        <v>160</v>
      </c>
      <c r="C66" s="14" t="s">
        <v>118</v>
      </c>
      <c r="D66" s="15"/>
      <c r="E66" s="15"/>
      <c r="F66" s="15"/>
      <c r="G66" s="15"/>
      <c r="H66" s="15"/>
    </row>
    <row r="67" spans="1:8" ht="37.5">
      <c r="A67" s="23" t="s">
        <v>715</v>
      </c>
      <c r="B67" s="26" t="s">
        <v>161</v>
      </c>
      <c r="C67" s="14" t="s">
        <v>118</v>
      </c>
      <c r="D67" s="15"/>
      <c r="E67" s="15"/>
      <c r="F67" s="15"/>
      <c r="G67" s="15"/>
      <c r="H67" s="15"/>
    </row>
    <row r="68" spans="1:8" ht="37.5">
      <c r="A68" s="23" t="s">
        <v>716</v>
      </c>
      <c r="B68" s="26" t="s">
        <v>162</v>
      </c>
      <c r="C68" s="14" t="s">
        <v>118</v>
      </c>
      <c r="D68" s="15"/>
      <c r="E68" s="15"/>
      <c r="F68" s="15"/>
      <c r="G68" s="15"/>
      <c r="H68" s="15"/>
    </row>
    <row r="69" spans="1:8" ht="37.5">
      <c r="A69" s="23" t="s">
        <v>163</v>
      </c>
      <c r="B69" s="25" t="s">
        <v>164</v>
      </c>
      <c r="C69" s="14" t="s">
        <v>118</v>
      </c>
      <c r="D69" s="15"/>
      <c r="E69" s="15"/>
      <c r="F69" s="15"/>
      <c r="G69" s="15"/>
      <c r="H69" s="15"/>
    </row>
    <row r="70" spans="1:8" ht="37.5">
      <c r="A70" s="23" t="s">
        <v>717</v>
      </c>
      <c r="B70" s="26" t="s">
        <v>165</v>
      </c>
      <c r="C70" s="14" t="s">
        <v>118</v>
      </c>
      <c r="D70" s="15"/>
      <c r="E70" s="15"/>
      <c r="F70" s="15"/>
      <c r="G70" s="15"/>
      <c r="H70" s="15"/>
    </row>
    <row r="71" spans="1:8" ht="37.5">
      <c r="A71" s="23" t="s">
        <v>718</v>
      </c>
      <c r="B71" s="26" t="s">
        <v>166</v>
      </c>
      <c r="C71" s="14" t="s">
        <v>118</v>
      </c>
      <c r="D71" s="15"/>
      <c r="E71" s="15"/>
      <c r="F71" s="15"/>
      <c r="G71" s="15"/>
      <c r="H71" s="15"/>
    </row>
    <row r="72" spans="1:8" ht="37.5">
      <c r="A72" s="23" t="s">
        <v>719</v>
      </c>
      <c r="B72" s="26" t="s">
        <v>167</v>
      </c>
      <c r="C72" s="14" t="s">
        <v>118</v>
      </c>
      <c r="D72" s="15"/>
      <c r="E72" s="15"/>
      <c r="F72" s="15"/>
      <c r="G72" s="15"/>
      <c r="H72" s="15"/>
    </row>
    <row r="73" spans="1:8" ht="37.5">
      <c r="A73" s="23" t="s">
        <v>168</v>
      </c>
      <c r="B73" s="25" t="s">
        <v>169</v>
      </c>
      <c r="C73" s="14" t="s">
        <v>118</v>
      </c>
      <c r="D73" s="15"/>
      <c r="E73" s="15"/>
      <c r="F73" s="15"/>
      <c r="G73" s="15"/>
      <c r="H73" s="15"/>
    </row>
    <row r="74" spans="1:8" ht="37.5">
      <c r="A74" s="23" t="s">
        <v>720</v>
      </c>
      <c r="B74" s="26" t="s">
        <v>170</v>
      </c>
      <c r="C74" s="14" t="s">
        <v>118</v>
      </c>
      <c r="D74" s="15"/>
      <c r="E74" s="15"/>
      <c r="F74" s="15"/>
      <c r="G74" s="15"/>
      <c r="H74" s="15"/>
    </row>
    <row r="75" spans="1:8" ht="37.5">
      <c r="A75" s="23" t="s">
        <v>721</v>
      </c>
      <c r="B75" s="26" t="s">
        <v>171</v>
      </c>
      <c r="C75" s="14" t="s">
        <v>118</v>
      </c>
      <c r="D75" s="15"/>
      <c r="E75" s="15"/>
      <c r="F75" s="15"/>
      <c r="G75" s="15"/>
      <c r="H75" s="15"/>
    </row>
    <row r="76" spans="1:8" ht="37.5">
      <c r="A76" s="23" t="s">
        <v>722</v>
      </c>
      <c r="B76" s="26" t="s">
        <v>172</v>
      </c>
      <c r="C76" s="14" t="s">
        <v>118</v>
      </c>
      <c r="D76" s="15"/>
      <c r="E76" s="15"/>
      <c r="F76" s="15"/>
      <c r="G76" s="15"/>
      <c r="H76" s="15"/>
    </row>
    <row r="77" spans="1:8" ht="37.5">
      <c r="A77" s="23" t="s">
        <v>173</v>
      </c>
      <c r="B77" s="15" t="s">
        <v>674</v>
      </c>
      <c r="C77" s="14" t="s">
        <v>118</v>
      </c>
      <c r="D77" s="15"/>
      <c r="E77" s="15"/>
      <c r="F77" s="15"/>
      <c r="G77" s="15"/>
      <c r="H77" s="15"/>
    </row>
    <row r="78" spans="1:8" ht="37.5">
      <c r="A78" s="23" t="s">
        <v>723</v>
      </c>
      <c r="B78" s="25" t="s">
        <v>119</v>
      </c>
      <c r="C78" s="14" t="s">
        <v>118</v>
      </c>
      <c r="D78" s="15"/>
      <c r="E78" s="15"/>
      <c r="F78" s="15"/>
      <c r="G78" s="15"/>
      <c r="H78" s="15"/>
    </row>
    <row r="79" spans="1:8" ht="37.5">
      <c r="A79" s="23" t="s">
        <v>724</v>
      </c>
      <c r="B79" s="26" t="s">
        <v>120</v>
      </c>
      <c r="C79" s="14" t="s">
        <v>118</v>
      </c>
      <c r="D79" s="15"/>
      <c r="E79" s="15"/>
      <c r="F79" s="15"/>
      <c r="G79" s="15"/>
      <c r="H79" s="15"/>
    </row>
    <row r="80" spans="1:8" ht="37.5">
      <c r="A80" s="23" t="s">
        <v>725</v>
      </c>
      <c r="B80" s="26" t="s">
        <v>121</v>
      </c>
      <c r="C80" s="14" t="s">
        <v>118</v>
      </c>
      <c r="D80" s="15"/>
      <c r="E80" s="15"/>
      <c r="F80" s="15"/>
      <c r="G80" s="15"/>
      <c r="H80" s="15"/>
    </row>
    <row r="81" spans="1:8" ht="37.5">
      <c r="A81" s="23" t="s">
        <v>726</v>
      </c>
      <c r="B81" s="26" t="s">
        <v>122</v>
      </c>
      <c r="C81" s="14" t="s">
        <v>118</v>
      </c>
      <c r="D81" s="15"/>
      <c r="E81" s="15"/>
      <c r="F81" s="15"/>
      <c r="G81" s="15"/>
      <c r="H81" s="15"/>
    </row>
    <row r="82" spans="1:8" ht="37.5">
      <c r="A82" s="23" t="s">
        <v>727</v>
      </c>
      <c r="B82" s="25" t="s">
        <v>123</v>
      </c>
      <c r="C82" s="14" t="s">
        <v>118</v>
      </c>
      <c r="D82" s="15"/>
      <c r="E82" s="15"/>
      <c r="F82" s="15"/>
      <c r="G82" s="15"/>
      <c r="H82" s="15"/>
    </row>
    <row r="83" spans="1:8" ht="37.5">
      <c r="A83" s="23" t="s">
        <v>728</v>
      </c>
      <c r="B83" s="25" t="s">
        <v>124</v>
      </c>
      <c r="C83" s="14" t="s">
        <v>118</v>
      </c>
      <c r="D83" s="15"/>
      <c r="E83" s="15"/>
      <c r="F83" s="15"/>
      <c r="G83" s="15"/>
      <c r="H83" s="15"/>
    </row>
    <row r="84" spans="1:8" ht="37.5">
      <c r="A84" s="23" t="s">
        <v>729</v>
      </c>
      <c r="B84" s="25" t="s">
        <v>125</v>
      </c>
      <c r="C84" s="14" t="s">
        <v>118</v>
      </c>
      <c r="D84" s="15"/>
      <c r="E84" s="15"/>
      <c r="F84" s="15"/>
      <c r="G84" s="15"/>
      <c r="H84" s="15"/>
    </row>
    <row r="85" spans="1:8" ht="37.5">
      <c r="A85" s="23" t="s">
        <v>730</v>
      </c>
      <c r="B85" s="25" t="s">
        <v>126</v>
      </c>
      <c r="C85" s="14" t="s">
        <v>118</v>
      </c>
      <c r="D85" s="15"/>
      <c r="E85" s="15"/>
      <c r="F85" s="15"/>
      <c r="G85" s="15"/>
      <c r="H85" s="15"/>
    </row>
    <row r="86" spans="1:8" ht="37.5">
      <c r="A86" s="23" t="s">
        <v>731</v>
      </c>
      <c r="B86" s="25" t="s">
        <v>127</v>
      </c>
      <c r="C86" s="14" t="s">
        <v>118</v>
      </c>
      <c r="D86" s="15"/>
      <c r="E86" s="15"/>
      <c r="F86" s="15"/>
      <c r="G86" s="15"/>
      <c r="H86" s="15"/>
    </row>
    <row r="87" spans="1:8" ht="37.5">
      <c r="A87" s="23" t="s">
        <v>732</v>
      </c>
      <c r="B87" s="25" t="s">
        <v>128</v>
      </c>
      <c r="C87" s="14" t="s">
        <v>118</v>
      </c>
      <c r="D87" s="15"/>
      <c r="E87" s="15"/>
      <c r="F87" s="15"/>
      <c r="G87" s="15"/>
      <c r="H87" s="15"/>
    </row>
    <row r="88" spans="1:8" ht="37.5">
      <c r="A88" s="23" t="s">
        <v>733</v>
      </c>
      <c r="B88" s="25" t="s">
        <v>129</v>
      </c>
      <c r="C88" s="14" t="s">
        <v>118</v>
      </c>
      <c r="D88" s="15"/>
      <c r="E88" s="15"/>
      <c r="F88" s="15"/>
      <c r="G88" s="15"/>
      <c r="H88" s="15"/>
    </row>
    <row r="89" spans="1:8" ht="37.5">
      <c r="A89" s="23" t="s">
        <v>734</v>
      </c>
      <c r="B89" s="26" t="s">
        <v>130</v>
      </c>
      <c r="C89" s="14" t="s">
        <v>118</v>
      </c>
      <c r="D89" s="15"/>
      <c r="E89" s="15"/>
      <c r="F89" s="15"/>
      <c r="G89" s="15"/>
      <c r="H89" s="15"/>
    </row>
    <row r="90" spans="1:8" ht="37.5">
      <c r="A90" s="23" t="s">
        <v>735</v>
      </c>
      <c r="B90" s="26" t="s">
        <v>131</v>
      </c>
      <c r="C90" s="14" t="s">
        <v>118</v>
      </c>
      <c r="D90" s="15"/>
      <c r="E90" s="15"/>
      <c r="F90" s="15"/>
      <c r="G90" s="15"/>
      <c r="H90" s="15"/>
    </row>
    <row r="91" spans="1:8" ht="37.5">
      <c r="A91" s="23" t="s">
        <v>736</v>
      </c>
      <c r="B91" s="25" t="s">
        <v>132</v>
      </c>
      <c r="C91" s="14" t="s">
        <v>118</v>
      </c>
      <c r="D91" s="15"/>
      <c r="E91" s="15"/>
      <c r="F91" s="15"/>
      <c r="G91" s="15"/>
      <c r="H91" s="15"/>
    </row>
    <row r="92" spans="1:8" ht="37.5">
      <c r="A92" s="23" t="s">
        <v>174</v>
      </c>
      <c r="B92" s="15" t="s">
        <v>675</v>
      </c>
      <c r="C92" s="14" t="s">
        <v>118</v>
      </c>
      <c r="D92" s="15"/>
      <c r="E92" s="15"/>
      <c r="F92" s="15"/>
      <c r="G92" s="15"/>
      <c r="H92" s="15"/>
    </row>
    <row r="93" spans="1:8" ht="37.5">
      <c r="A93" s="23" t="s">
        <v>619</v>
      </c>
      <c r="B93" s="25" t="s">
        <v>175</v>
      </c>
      <c r="C93" s="14" t="s">
        <v>118</v>
      </c>
      <c r="D93" s="15"/>
      <c r="E93" s="15"/>
      <c r="F93" s="15"/>
      <c r="G93" s="15"/>
      <c r="H93" s="15"/>
    </row>
    <row r="94" spans="1:8" ht="37.5">
      <c r="A94" s="23" t="s">
        <v>737</v>
      </c>
      <c r="B94" s="26" t="s">
        <v>176</v>
      </c>
      <c r="C94" s="14" t="s">
        <v>118</v>
      </c>
      <c r="D94" s="15"/>
      <c r="E94" s="15"/>
      <c r="F94" s="15"/>
      <c r="G94" s="15"/>
      <c r="H94" s="15"/>
    </row>
    <row r="95" spans="1:8" ht="37.5">
      <c r="A95" s="23" t="s">
        <v>738</v>
      </c>
      <c r="B95" s="26" t="s">
        <v>177</v>
      </c>
      <c r="C95" s="14" t="s">
        <v>118</v>
      </c>
      <c r="D95" s="15"/>
      <c r="E95" s="15"/>
      <c r="F95" s="15"/>
      <c r="G95" s="15"/>
      <c r="H95" s="15"/>
    </row>
    <row r="96" spans="1:8" ht="37.5">
      <c r="A96" s="23" t="s">
        <v>739</v>
      </c>
      <c r="B96" s="26" t="s">
        <v>178</v>
      </c>
      <c r="C96" s="14" t="s">
        <v>118</v>
      </c>
      <c r="D96" s="15"/>
      <c r="E96" s="15"/>
      <c r="F96" s="15"/>
      <c r="G96" s="15"/>
      <c r="H96" s="15"/>
    </row>
    <row r="97" spans="1:8" ht="37.5">
      <c r="A97" s="23" t="s">
        <v>179</v>
      </c>
      <c r="B97" s="27" t="s">
        <v>180</v>
      </c>
      <c r="C97" s="14" t="s">
        <v>118</v>
      </c>
      <c r="D97" s="15"/>
      <c r="E97" s="15"/>
      <c r="F97" s="15"/>
      <c r="G97" s="15"/>
      <c r="H97" s="15"/>
    </row>
    <row r="98" spans="1:8" ht="37.5">
      <c r="A98" s="23" t="s">
        <v>740</v>
      </c>
      <c r="B98" s="26" t="s">
        <v>181</v>
      </c>
      <c r="C98" s="14" t="s">
        <v>118</v>
      </c>
      <c r="D98" s="15"/>
      <c r="E98" s="15"/>
      <c r="F98" s="15"/>
      <c r="G98" s="15"/>
      <c r="H98" s="15"/>
    </row>
    <row r="99" spans="1:8" ht="37.5">
      <c r="A99" s="23" t="s">
        <v>620</v>
      </c>
      <c r="B99" s="25" t="s">
        <v>164</v>
      </c>
      <c r="C99" s="14" t="s">
        <v>118</v>
      </c>
      <c r="D99" s="15"/>
      <c r="E99" s="15"/>
      <c r="F99" s="15"/>
      <c r="G99" s="15"/>
      <c r="H99" s="15"/>
    </row>
    <row r="100" spans="1:8" ht="37.5">
      <c r="A100" s="23" t="s">
        <v>741</v>
      </c>
      <c r="B100" s="26" t="s">
        <v>182</v>
      </c>
      <c r="C100" s="14" t="s">
        <v>118</v>
      </c>
      <c r="D100" s="15"/>
      <c r="E100" s="15"/>
      <c r="F100" s="15"/>
      <c r="G100" s="15"/>
      <c r="H100" s="15"/>
    </row>
    <row r="101" spans="1:8" ht="37.5">
      <c r="A101" s="23" t="s">
        <v>742</v>
      </c>
      <c r="B101" s="26" t="s">
        <v>183</v>
      </c>
      <c r="C101" s="14" t="s">
        <v>118</v>
      </c>
      <c r="D101" s="15"/>
      <c r="E101" s="15"/>
      <c r="F101" s="15"/>
      <c r="G101" s="15"/>
      <c r="H101" s="15"/>
    </row>
    <row r="102" spans="1:8" ht="37.5">
      <c r="A102" s="23" t="s">
        <v>743</v>
      </c>
      <c r="B102" s="26" t="s">
        <v>184</v>
      </c>
      <c r="C102" s="14" t="s">
        <v>118</v>
      </c>
      <c r="D102" s="15"/>
      <c r="E102" s="15"/>
      <c r="F102" s="15"/>
      <c r="G102" s="15"/>
      <c r="H102" s="15"/>
    </row>
    <row r="103" spans="1:8" ht="37.5">
      <c r="A103" s="23" t="s">
        <v>185</v>
      </c>
      <c r="B103" s="27" t="s">
        <v>180</v>
      </c>
      <c r="C103" s="14" t="s">
        <v>118</v>
      </c>
      <c r="D103" s="15"/>
      <c r="E103" s="15"/>
      <c r="F103" s="15"/>
      <c r="G103" s="15"/>
      <c r="H103" s="15"/>
    </row>
    <row r="104" spans="1:8" ht="37.5">
      <c r="A104" s="23" t="s">
        <v>744</v>
      </c>
      <c r="B104" s="26" t="s">
        <v>186</v>
      </c>
      <c r="C104" s="14" t="s">
        <v>118</v>
      </c>
      <c r="D104" s="15"/>
      <c r="E104" s="15"/>
      <c r="F104" s="15"/>
      <c r="G104" s="15"/>
      <c r="H104" s="15"/>
    </row>
    <row r="105" spans="1:8" ht="37.5">
      <c r="A105" s="23" t="s">
        <v>187</v>
      </c>
      <c r="B105" s="15" t="s">
        <v>676</v>
      </c>
      <c r="C105" s="14" t="s">
        <v>118</v>
      </c>
      <c r="D105" s="15"/>
      <c r="E105" s="15"/>
      <c r="F105" s="15"/>
      <c r="G105" s="15"/>
      <c r="H105" s="15"/>
    </row>
    <row r="106" spans="1:8" ht="37.5">
      <c r="A106" s="23" t="s">
        <v>625</v>
      </c>
      <c r="B106" s="25" t="s">
        <v>188</v>
      </c>
      <c r="C106" s="14" t="s">
        <v>118</v>
      </c>
      <c r="D106" s="15"/>
      <c r="E106" s="15"/>
      <c r="F106" s="15"/>
      <c r="G106" s="15"/>
      <c r="H106" s="15"/>
    </row>
    <row r="107" spans="1:8" ht="37.5">
      <c r="A107" s="23" t="s">
        <v>745</v>
      </c>
      <c r="B107" s="26" t="s">
        <v>120</v>
      </c>
      <c r="C107" s="14" t="s">
        <v>118</v>
      </c>
      <c r="D107" s="15"/>
      <c r="E107" s="15"/>
      <c r="F107" s="15"/>
      <c r="G107" s="15"/>
      <c r="H107" s="15"/>
    </row>
    <row r="108" spans="1:8" ht="37.5">
      <c r="A108" s="23" t="s">
        <v>746</v>
      </c>
      <c r="B108" s="26" t="s">
        <v>121</v>
      </c>
      <c r="C108" s="14" t="s">
        <v>118</v>
      </c>
      <c r="D108" s="15"/>
      <c r="E108" s="15"/>
      <c r="F108" s="15"/>
      <c r="G108" s="15"/>
      <c r="H108" s="15"/>
    </row>
    <row r="109" spans="1:8" ht="37.5">
      <c r="A109" s="23" t="s">
        <v>747</v>
      </c>
      <c r="B109" s="26" t="s">
        <v>122</v>
      </c>
      <c r="C109" s="14" t="s">
        <v>118</v>
      </c>
      <c r="D109" s="15"/>
      <c r="E109" s="15"/>
      <c r="F109" s="15"/>
      <c r="G109" s="15"/>
      <c r="H109" s="15"/>
    </row>
    <row r="110" spans="1:8" ht="37.5">
      <c r="A110" s="23" t="s">
        <v>626</v>
      </c>
      <c r="B110" s="25" t="s">
        <v>123</v>
      </c>
      <c r="C110" s="14" t="s">
        <v>118</v>
      </c>
      <c r="D110" s="15"/>
      <c r="E110" s="15"/>
      <c r="F110" s="15"/>
      <c r="G110" s="15"/>
      <c r="H110" s="15"/>
    </row>
    <row r="111" spans="1:8" ht="37.5">
      <c r="A111" s="23" t="s">
        <v>627</v>
      </c>
      <c r="B111" s="25" t="s">
        <v>124</v>
      </c>
      <c r="C111" s="14" t="s">
        <v>118</v>
      </c>
      <c r="D111" s="15"/>
      <c r="E111" s="15"/>
      <c r="F111" s="15"/>
      <c r="G111" s="15"/>
      <c r="H111" s="15"/>
    </row>
    <row r="112" spans="1:8" ht="37.5">
      <c r="A112" s="23" t="s">
        <v>628</v>
      </c>
      <c r="B112" s="25" t="s">
        <v>125</v>
      </c>
      <c r="C112" s="14" t="s">
        <v>118</v>
      </c>
      <c r="D112" s="15"/>
      <c r="E112" s="15"/>
      <c r="F112" s="15"/>
      <c r="G112" s="15"/>
      <c r="H112" s="15"/>
    </row>
    <row r="113" spans="1:8" ht="37.5">
      <c r="A113" s="23" t="s">
        <v>629</v>
      </c>
      <c r="B113" s="25" t="s">
        <v>126</v>
      </c>
      <c r="C113" s="14" t="s">
        <v>118</v>
      </c>
      <c r="D113" s="15"/>
      <c r="E113" s="15"/>
      <c r="F113" s="15"/>
      <c r="G113" s="15"/>
      <c r="H113" s="15"/>
    </row>
    <row r="114" spans="1:8" ht="37.5">
      <c r="A114" s="23" t="s">
        <v>630</v>
      </c>
      <c r="B114" s="25" t="s">
        <v>127</v>
      </c>
      <c r="C114" s="14" t="s">
        <v>118</v>
      </c>
      <c r="D114" s="15"/>
      <c r="E114" s="15"/>
      <c r="F114" s="15"/>
      <c r="G114" s="15"/>
      <c r="H114" s="15"/>
    </row>
    <row r="115" spans="1:8" ht="37.5">
      <c r="A115" s="23" t="s">
        <v>748</v>
      </c>
      <c r="B115" s="25" t="s">
        <v>128</v>
      </c>
      <c r="C115" s="14" t="s">
        <v>118</v>
      </c>
      <c r="D115" s="15"/>
      <c r="E115" s="15"/>
      <c r="F115" s="15"/>
      <c r="G115" s="15"/>
      <c r="H115" s="15"/>
    </row>
    <row r="116" spans="1:8" ht="37.5">
      <c r="A116" s="23" t="s">
        <v>749</v>
      </c>
      <c r="B116" s="25" t="s">
        <v>129</v>
      </c>
      <c r="C116" s="14" t="s">
        <v>118</v>
      </c>
      <c r="D116" s="15"/>
      <c r="E116" s="15"/>
      <c r="F116" s="15"/>
      <c r="G116" s="15"/>
      <c r="H116" s="15"/>
    </row>
    <row r="117" spans="1:8" ht="37.5">
      <c r="A117" s="23" t="s">
        <v>750</v>
      </c>
      <c r="B117" s="26" t="s">
        <v>130</v>
      </c>
      <c r="C117" s="14" t="s">
        <v>118</v>
      </c>
      <c r="D117" s="15"/>
      <c r="E117" s="15"/>
      <c r="F117" s="15"/>
      <c r="G117" s="15"/>
      <c r="H117" s="15"/>
    </row>
    <row r="118" spans="1:8" ht="37.5">
      <c r="A118" s="23" t="s">
        <v>751</v>
      </c>
      <c r="B118" s="26" t="s">
        <v>131</v>
      </c>
      <c r="C118" s="14" t="s">
        <v>118</v>
      </c>
      <c r="D118" s="15"/>
      <c r="E118" s="15"/>
      <c r="F118" s="15"/>
      <c r="G118" s="15"/>
      <c r="H118" s="15"/>
    </row>
    <row r="119" spans="1:8" ht="37.5">
      <c r="A119" s="23" t="s">
        <v>752</v>
      </c>
      <c r="B119" s="25" t="s">
        <v>132</v>
      </c>
      <c r="C119" s="14" t="s">
        <v>118</v>
      </c>
      <c r="D119" s="15"/>
      <c r="E119" s="15"/>
      <c r="F119" s="15"/>
      <c r="G119" s="15"/>
      <c r="H119" s="15"/>
    </row>
    <row r="120" spans="1:8" ht="37.5">
      <c r="A120" s="23" t="s">
        <v>189</v>
      </c>
      <c r="B120" s="15" t="s">
        <v>190</v>
      </c>
      <c r="C120" s="14" t="s">
        <v>118</v>
      </c>
      <c r="D120" s="15"/>
      <c r="E120" s="15"/>
      <c r="F120" s="15"/>
      <c r="G120" s="15"/>
      <c r="H120" s="15"/>
    </row>
    <row r="121" spans="1:8" ht="37.5">
      <c r="A121" s="23" t="s">
        <v>631</v>
      </c>
      <c r="B121" s="25" t="s">
        <v>119</v>
      </c>
      <c r="C121" s="14" t="s">
        <v>118</v>
      </c>
      <c r="D121" s="15"/>
      <c r="E121" s="15"/>
      <c r="F121" s="15"/>
      <c r="G121" s="15"/>
      <c r="H121" s="15"/>
    </row>
    <row r="122" spans="1:8" ht="37.5">
      <c r="A122" s="23" t="s">
        <v>753</v>
      </c>
      <c r="B122" s="26" t="s">
        <v>120</v>
      </c>
      <c r="C122" s="14" t="s">
        <v>118</v>
      </c>
      <c r="D122" s="15"/>
      <c r="E122" s="15"/>
      <c r="F122" s="15"/>
      <c r="G122" s="15"/>
      <c r="H122" s="15"/>
    </row>
    <row r="123" spans="1:8" ht="37.5">
      <c r="A123" s="23" t="s">
        <v>754</v>
      </c>
      <c r="B123" s="26" t="s">
        <v>121</v>
      </c>
      <c r="C123" s="14" t="s">
        <v>118</v>
      </c>
      <c r="D123" s="15"/>
      <c r="E123" s="15"/>
      <c r="F123" s="15"/>
      <c r="G123" s="15"/>
      <c r="H123" s="15"/>
    </row>
    <row r="124" spans="1:8" ht="37.5">
      <c r="A124" s="23" t="s">
        <v>755</v>
      </c>
      <c r="B124" s="26" t="s">
        <v>122</v>
      </c>
      <c r="C124" s="14" t="s">
        <v>118</v>
      </c>
      <c r="D124" s="15"/>
      <c r="E124" s="15"/>
      <c r="F124" s="15"/>
      <c r="G124" s="15"/>
      <c r="H124" s="15"/>
    </row>
    <row r="125" spans="1:8" ht="37.5">
      <c r="A125" s="23" t="s">
        <v>632</v>
      </c>
      <c r="B125" s="25" t="s">
        <v>191</v>
      </c>
      <c r="C125" s="14" t="s">
        <v>118</v>
      </c>
      <c r="D125" s="15"/>
      <c r="E125" s="15"/>
      <c r="F125" s="15"/>
      <c r="G125" s="15"/>
      <c r="H125" s="15"/>
    </row>
    <row r="126" spans="1:8" ht="37.5">
      <c r="A126" s="23" t="s">
        <v>633</v>
      </c>
      <c r="B126" s="25" t="s">
        <v>192</v>
      </c>
      <c r="C126" s="14" t="s">
        <v>118</v>
      </c>
      <c r="D126" s="15"/>
      <c r="E126" s="15"/>
      <c r="F126" s="15"/>
      <c r="G126" s="15"/>
      <c r="H126" s="15"/>
    </row>
    <row r="127" spans="1:8" ht="37.5">
      <c r="A127" s="23" t="s">
        <v>634</v>
      </c>
      <c r="B127" s="25" t="s">
        <v>193</v>
      </c>
      <c r="C127" s="14" t="s">
        <v>118</v>
      </c>
      <c r="D127" s="15"/>
      <c r="E127" s="15"/>
      <c r="F127" s="15"/>
      <c r="G127" s="15"/>
      <c r="H127" s="15"/>
    </row>
    <row r="128" spans="1:8" ht="37.5">
      <c r="A128" s="23" t="s">
        <v>635</v>
      </c>
      <c r="B128" s="25" t="s">
        <v>194</v>
      </c>
      <c r="C128" s="14" t="s">
        <v>118</v>
      </c>
      <c r="D128" s="15"/>
      <c r="E128" s="15"/>
      <c r="F128" s="15"/>
      <c r="G128" s="15"/>
      <c r="H128" s="15"/>
    </row>
    <row r="129" spans="1:8" ht="37.5">
      <c r="A129" s="23" t="s">
        <v>636</v>
      </c>
      <c r="B129" s="25" t="s">
        <v>195</v>
      </c>
      <c r="C129" s="14" t="s">
        <v>118</v>
      </c>
      <c r="D129" s="15"/>
      <c r="E129" s="15"/>
      <c r="F129" s="15"/>
      <c r="G129" s="15"/>
      <c r="H129" s="15"/>
    </row>
    <row r="130" spans="1:8" ht="37.5">
      <c r="A130" s="23" t="s">
        <v>756</v>
      </c>
      <c r="B130" s="25" t="s">
        <v>196</v>
      </c>
      <c r="C130" s="14" t="s">
        <v>118</v>
      </c>
      <c r="D130" s="15"/>
      <c r="E130" s="15"/>
      <c r="F130" s="15"/>
      <c r="G130" s="15"/>
      <c r="H130" s="15"/>
    </row>
    <row r="131" spans="1:8" ht="37.5">
      <c r="A131" s="23" t="s">
        <v>757</v>
      </c>
      <c r="B131" s="25" t="s">
        <v>129</v>
      </c>
      <c r="C131" s="14" t="s">
        <v>118</v>
      </c>
      <c r="D131" s="15"/>
      <c r="E131" s="15"/>
      <c r="F131" s="15"/>
      <c r="G131" s="15"/>
      <c r="H131" s="15"/>
    </row>
    <row r="132" spans="1:8" ht="37.5">
      <c r="A132" s="23" t="s">
        <v>758</v>
      </c>
      <c r="B132" s="26" t="s">
        <v>130</v>
      </c>
      <c r="C132" s="14" t="s">
        <v>118</v>
      </c>
      <c r="D132" s="15"/>
      <c r="E132" s="15"/>
      <c r="F132" s="15"/>
      <c r="G132" s="15"/>
      <c r="H132" s="15"/>
    </row>
    <row r="133" spans="1:8" ht="37.5">
      <c r="A133" s="23" t="s">
        <v>759</v>
      </c>
      <c r="B133" s="26" t="s">
        <v>131</v>
      </c>
      <c r="C133" s="14" t="s">
        <v>118</v>
      </c>
      <c r="D133" s="15"/>
      <c r="E133" s="15"/>
      <c r="F133" s="15"/>
      <c r="G133" s="15"/>
      <c r="H133" s="15"/>
    </row>
    <row r="134" spans="1:8" ht="37.5">
      <c r="A134" s="23" t="s">
        <v>760</v>
      </c>
      <c r="B134" s="25" t="s">
        <v>197</v>
      </c>
      <c r="C134" s="14" t="s">
        <v>118</v>
      </c>
      <c r="D134" s="15"/>
      <c r="E134" s="15"/>
      <c r="F134" s="15"/>
      <c r="G134" s="15"/>
      <c r="H134" s="15"/>
    </row>
    <row r="135" spans="1:8" ht="37.5">
      <c r="A135" s="23" t="s">
        <v>198</v>
      </c>
      <c r="B135" s="15" t="s">
        <v>199</v>
      </c>
      <c r="C135" s="14" t="s">
        <v>118</v>
      </c>
      <c r="D135" s="15"/>
      <c r="E135" s="15"/>
      <c r="F135" s="15"/>
      <c r="G135" s="15"/>
      <c r="H135" s="15"/>
    </row>
    <row r="136" spans="1:8" ht="37.5">
      <c r="A136" s="23" t="s">
        <v>637</v>
      </c>
      <c r="B136" s="25" t="s">
        <v>119</v>
      </c>
      <c r="C136" s="14" t="s">
        <v>118</v>
      </c>
      <c r="D136" s="15"/>
      <c r="E136" s="15"/>
      <c r="F136" s="15"/>
      <c r="G136" s="15"/>
      <c r="H136" s="15"/>
    </row>
    <row r="137" spans="1:8" ht="37.5">
      <c r="A137" s="23" t="s">
        <v>761</v>
      </c>
      <c r="B137" s="26" t="s">
        <v>120</v>
      </c>
      <c r="C137" s="14" t="s">
        <v>118</v>
      </c>
      <c r="D137" s="15"/>
      <c r="E137" s="15"/>
      <c r="F137" s="15"/>
      <c r="G137" s="15"/>
      <c r="H137" s="15"/>
    </row>
    <row r="138" spans="1:8" ht="37.5">
      <c r="A138" s="23" t="s">
        <v>762</v>
      </c>
      <c r="B138" s="26" t="s">
        <v>121</v>
      </c>
      <c r="C138" s="14" t="s">
        <v>118</v>
      </c>
      <c r="D138" s="15"/>
      <c r="E138" s="15"/>
      <c r="F138" s="15"/>
      <c r="G138" s="15"/>
      <c r="H138" s="15"/>
    </row>
    <row r="139" spans="1:8" ht="37.5">
      <c r="A139" s="23" t="s">
        <v>763</v>
      </c>
      <c r="B139" s="26" t="s">
        <v>122</v>
      </c>
      <c r="C139" s="14" t="s">
        <v>118</v>
      </c>
      <c r="D139" s="15"/>
      <c r="E139" s="15"/>
      <c r="F139" s="15"/>
      <c r="G139" s="15"/>
      <c r="H139" s="15"/>
    </row>
    <row r="140" spans="1:8" ht="37.5">
      <c r="A140" s="23" t="s">
        <v>638</v>
      </c>
      <c r="B140" s="25" t="s">
        <v>123</v>
      </c>
      <c r="C140" s="14" t="s">
        <v>118</v>
      </c>
      <c r="D140" s="15"/>
      <c r="E140" s="15"/>
      <c r="F140" s="15"/>
      <c r="G140" s="15"/>
      <c r="H140" s="15"/>
    </row>
    <row r="141" spans="1:8" ht="37.5">
      <c r="A141" s="23" t="s">
        <v>639</v>
      </c>
      <c r="B141" s="25" t="s">
        <v>124</v>
      </c>
      <c r="C141" s="14" t="s">
        <v>118</v>
      </c>
      <c r="D141" s="15"/>
      <c r="E141" s="15"/>
      <c r="F141" s="15"/>
      <c r="G141" s="15"/>
      <c r="H141" s="15"/>
    </row>
    <row r="142" spans="1:8" ht="37.5">
      <c r="A142" s="23" t="s">
        <v>640</v>
      </c>
      <c r="B142" s="25" t="s">
        <v>125</v>
      </c>
      <c r="C142" s="14" t="s">
        <v>118</v>
      </c>
      <c r="D142" s="15"/>
      <c r="E142" s="15"/>
      <c r="F142" s="15"/>
      <c r="G142" s="15"/>
      <c r="H142" s="15"/>
    </row>
    <row r="143" spans="1:8" ht="37.5">
      <c r="A143" s="23" t="s">
        <v>641</v>
      </c>
      <c r="B143" s="25" t="s">
        <v>126</v>
      </c>
      <c r="C143" s="14" t="s">
        <v>118</v>
      </c>
      <c r="D143" s="15"/>
      <c r="E143" s="15"/>
      <c r="F143" s="15"/>
      <c r="G143" s="15"/>
      <c r="H143" s="15"/>
    </row>
    <row r="144" spans="1:8" ht="37.5">
      <c r="A144" s="23" t="s">
        <v>642</v>
      </c>
      <c r="B144" s="25" t="s">
        <v>127</v>
      </c>
      <c r="C144" s="14" t="s">
        <v>118</v>
      </c>
      <c r="D144" s="15"/>
      <c r="E144" s="15"/>
      <c r="F144" s="15"/>
      <c r="G144" s="15"/>
      <c r="H144" s="15"/>
    </row>
    <row r="145" spans="1:8" ht="37.5">
      <c r="A145" s="23" t="s">
        <v>764</v>
      </c>
      <c r="B145" s="25" t="s">
        <v>128</v>
      </c>
      <c r="C145" s="14" t="s">
        <v>118</v>
      </c>
      <c r="D145" s="15"/>
      <c r="E145" s="15"/>
      <c r="F145" s="15"/>
      <c r="G145" s="15"/>
      <c r="H145" s="15"/>
    </row>
    <row r="146" spans="1:8" ht="37.5">
      <c r="A146" s="23" t="s">
        <v>765</v>
      </c>
      <c r="B146" s="25" t="s">
        <v>129</v>
      </c>
      <c r="C146" s="14" t="s">
        <v>118</v>
      </c>
      <c r="D146" s="15"/>
      <c r="E146" s="15"/>
      <c r="F146" s="15"/>
      <c r="G146" s="15"/>
      <c r="H146" s="15"/>
    </row>
    <row r="147" spans="1:8" ht="37.5">
      <c r="A147" s="23" t="s">
        <v>766</v>
      </c>
      <c r="B147" s="26" t="s">
        <v>130</v>
      </c>
      <c r="C147" s="14" t="s">
        <v>118</v>
      </c>
      <c r="D147" s="15"/>
      <c r="E147" s="15"/>
      <c r="F147" s="15"/>
      <c r="G147" s="15"/>
      <c r="H147" s="15"/>
    </row>
    <row r="148" spans="1:8" ht="37.5">
      <c r="A148" s="23" t="s">
        <v>767</v>
      </c>
      <c r="B148" s="26" t="s">
        <v>131</v>
      </c>
      <c r="C148" s="14" t="s">
        <v>118</v>
      </c>
      <c r="D148" s="15"/>
      <c r="E148" s="15"/>
      <c r="F148" s="15"/>
      <c r="G148" s="15"/>
      <c r="H148" s="15"/>
    </row>
    <row r="149" spans="1:8" ht="37.5">
      <c r="A149" s="23" t="s">
        <v>768</v>
      </c>
      <c r="B149" s="25" t="s">
        <v>132</v>
      </c>
      <c r="C149" s="14" t="s">
        <v>118</v>
      </c>
      <c r="D149" s="15"/>
      <c r="E149" s="15"/>
      <c r="F149" s="15"/>
      <c r="G149" s="15"/>
      <c r="H149" s="15"/>
    </row>
    <row r="150" spans="1:8" ht="37.5">
      <c r="A150" s="23" t="s">
        <v>200</v>
      </c>
      <c r="B150" s="15" t="s">
        <v>201</v>
      </c>
      <c r="C150" s="14" t="s">
        <v>118</v>
      </c>
      <c r="D150" s="15"/>
      <c r="E150" s="15"/>
      <c r="F150" s="15"/>
      <c r="G150" s="15"/>
      <c r="H150" s="15"/>
    </row>
    <row r="151" spans="1:8" ht="37.5">
      <c r="A151" s="31" t="s">
        <v>769</v>
      </c>
      <c r="B151" s="26" t="s">
        <v>202</v>
      </c>
      <c r="C151" s="14" t="s">
        <v>118</v>
      </c>
      <c r="D151" s="15"/>
      <c r="E151" s="15"/>
      <c r="F151" s="15"/>
      <c r="G151" s="15"/>
      <c r="H151" s="15"/>
    </row>
    <row r="152" spans="1:8" ht="37.5">
      <c r="A152" s="31" t="s">
        <v>770</v>
      </c>
      <c r="B152" s="25" t="s">
        <v>203</v>
      </c>
      <c r="C152" s="14" t="s">
        <v>118</v>
      </c>
      <c r="D152" s="15"/>
      <c r="E152" s="15"/>
      <c r="F152" s="15"/>
      <c r="G152" s="15"/>
      <c r="H152" s="15"/>
    </row>
    <row r="153" spans="1:8" ht="37.5">
      <c r="A153" s="31" t="s">
        <v>771</v>
      </c>
      <c r="B153" s="25" t="s">
        <v>204</v>
      </c>
      <c r="C153" s="14" t="s">
        <v>118</v>
      </c>
      <c r="D153" s="15"/>
      <c r="E153" s="15"/>
      <c r="F153" s="15"/>
      <c r="G153" s="15"/>
      <c r="H153" s="15"/>
    </row>
    <row r="154" spans="1:8" ht="37.5">
      <c r="A154" s="23" t="s">
        <v>205</v>
      </c>
      <c r="B154" s="15" t="s">
        <v>206</v>
      </c>
      <c r="C154" s="14" t="s">
        <v>118</v>
      </c>
      <c r="D154" s="15"/>
      <c r="E154" s="15"/>
      <c r="F154" s="15"/>
      <c r="G154" s="15"/>
      <c r="H154" s="15"/>
    </row>
    <row r="155" spans="1:8" ht="37.5">
      <c r="A155" s="23" t="s">
        <v>207</v>
      </c>
      <c r="B155" s="15" t="s">
        <v>208</v>
      </c>
      <c r="C155" s="14" t="s">
        <v>118</v>
      </c>
      <c r="D155" s="15"/>
      <c r="E155" s="15"/>
      <c r="F155" s="15"/>
      <c r="G155" s="15"/>
      <c r="H155" s="15"/>
    </row>
    <row r="156" spans="1:8" ht="37.5">
      <c r="A156" s="23" t="s">
        <v>772</v>
      </c>
      <c r="B156" s="25" t="s">
        <v>209</v>
      </c>
      <c r="C156" s="14" t="s">
        <v>118</v>
      </c>
      <c r="D156" s="15"/>
      <c r="E156" s="15"/>
      <c r="F156" s="15"/>
      <c r="G156" s="15"/>
      <c r="H156" s="15"/>
    </row>
    <row r="157" spans="1:8" ht="37.5">
      <c r="A157" s="23" t="s">
        <v>773</v>
      </c>
      <c r="B157" s="25" t="s">
        <v>210</v>
      </c>
      <c r="C157" s="14" t="s">
        <v>118</v>
      </c>
      <c r="D157" s="15"/>
      <c r="E157" s="15"/>
      <c r="F157" s="15"/>
      <c r="G157" s="15"/>
      <c r="H157" s="15"/>
    </row>
    <row r="158" spans="1:8" ht="37.5">
      <c r="A158" s="23" t="s">
        <v>211</v>
      </c>
      <c r="B158" s="15" t="s">
        <v>212</v>
      </c>
      <c r="C158" s="14" t="s">
        <v>118</v>
      </c>
      <c r="D158" s="15"/>
      <c r="E158" s="15"/>
      <c r="F158" s="15"/>
      <c r="G158" s="15"/>
      <c r="H158" s="15"/>
    </row>
    <row r="159" spans="1:8" ht="37.5">
      <c r="A159" s="23" t="s">
        <v>774</v>
      </c>
      <c r="B159" s="25" t="s">
        <v>213</v>
      </c>
      <c r="C159" s="14" t="s">
        <v>118</v>
      </c>
      <c r="D159" s="15"/>
      <c r="E159" s="15"/>
      <c r="F159" s="15"/>
      <c r="G159" s="15"/>
      <c r="H159" s="15"/>
    </row>
    <row r="160" spans="1:8" ht="37.5">
      <c r="A160" s="23" t="s">
        <v>775</v>
      </c>
      <c r="B160" s="25" t="s">
        <v>214</v>
      </c>
      <c r="C160" s="14" t="s">
        <v>118</v>
      </c>
      <c r="D160" s="15"/>
      <c r="E160" s="15"/>
      <c r="F160" s="15"/>
      <c r="G160" s="15"/>
      <c r="H160" s="15"/>
    </row>
    <row r="161" spans="1:8" ht="37.5">
      <c r="A161" s="23" t="s">
        <v>215</v>
      </c>
      <c r="B161" s="15" t="s">
        <v>216</v>
      </c>
      <c r="C161" s="14" t="s">
        <v>118</v>
      </c>
      <c r="D161" s="15"/>
      <c r="E161" s="15"/>
      <c r="F161" s="15"/>
      <c r="G161" s="15"/>
      <c r="H161" s="15"/>
    </row>
    <row r="162" spans="1:8" ht="37.5">
      <c r="A162" s="23" t="s">
        <v>217</v>
      </c>
      <c r="B162" s="15" t="s">
        <v>677</v>
      </c>
      <c r="C162" s="14" t="s">
        <v>118</v>
      </c>
      <c r="D162" s="15"/>
      <c r="E162" s="15"/>
      <c r="F162" s="15"/>
      <c r="G162" s="15"/>
      <c r="H162" s="15"/>
    </row>
    <row r="163" spans="1:8" ht="37.5">
      <c r="A163" s="23" t="s">
        <v>218</v>
      </c>
      <c r="B163" s="15" t="s">
        <v>219</v>
      </c>
      <c r="C163" s="14" t="s">
        <v>118</v>
      </c>
      <c r="D163" s="15"/>
      <c r="E163" s="15"/>
      <c r="F163" s="15"/>
      <c r="G163" s="15"/>
      <c r="H163" s="15"/>
    </row>
    <row r="164" spans="1:8" ht="37.5">
      <c r="A164" s="23" t="s">
        <v>220</v>
      </c>
      <c r="B164" s="15" t="s">
        <v>221</v>
      </c>
      <c r="C164" s="14" t="s">
        <v>118</v>
      </c>
      <c r="D164" s="15"/>
      <c r="E164" s="15"/>
      <c r="F164" s="15"/>
      <c r="G164" s="15"/>
      <c r="H164" s="15"/>
    </row>
    <row r="165" spans="1:8">
      <c r="A165" s="23" t="s">
        <v>222</v>
      </c>
      <c r="B165" s="15" t="s">
        <v>169</v>
      </c>
      <c r="C165" s="14" t="s">
        <v>223</v>
      </c>
      <c r="D165" s="15"/>
      <c r="E165" s="15"/>
      <c r="F165" s="15"/>
      <c r="G165" s="15"/>
      <c r="H165" s="15"/>
    </row>
    <row r="166" spans="1:8" ht="37.5">
      <c r="A166" s="23" t="s">
        <v>776</v>
      </c>
      <c r="B166" s="25" t="s">
        <v>224</v>
      </c>
      <c r="C166" s="14" t="s">
        <v>118</v>
      </c>
      <c r="D166" s="15"/>
      <c r="E166" s="15"/>
      <c r="F166" s="15"/>
      <c r="G166" s="15"/>
      <c r="H166" s="15"/>
    </row>
    <row r="167" spans="1:8" ht="37.5">
      <c r="A167" s="23" t="s">
        <v>777</v>
      </c>
      <c r="B167" s="26" t="s">
        <v>225</v>
      </c>
      <c r="C167" s="14" t="s">
        <v>118</v>
      </c>
      <c r="D167" s="15"/>
      <c r="E167" s="15"/>
      <c r="F167" s="15"/>
      <c r="G167" s="15"/>
      <c r="H167" s="15"/>
    </row>
    <row r="168" spans="1:8" ht="37.5">
      <c r="A168" s="23" t="s">
        <v>226</v>
      </c>
      <c r="B168" s="27" t="s">
        <v>227</v>
      </c>
      <c r="C168" s="14" t="s">
        <v>118</v>
      </c>
      <c r="D168" s="15"/>
      <c r="E168" s="15"/>
      <c r="F168" s="15"/>
      <c r="G168" s="15"/>
      <c r="H168" s="15"/>
    </row>
    <row r="169" spans="1:8" ht="37.5">
      <c r="A169" s="23" t="s">
        <v>228</v>
      </c>
      <c r="B169" s="27" t="s">
        <v>120</v>
      </c>
      <c r="C169" s="14" t="s">
        <v>118</v>
      </c>
      <c r="D169" s="15"/>
      <c r="E169" s="15"/>
      <c r="F169" s="15"/>
      <c r="G169" s="15"/>
      <c r="H169" s="15"/>
    </row>
    <row r="170" spans="1:8" ht="37.5">
      <c r="A170" s="23" t="s">
        <v>229</v>
      </c>
      <c r="B170" s="28" t="s">
        <v>227</v>
      </c>
      <c r="C170" s="14" t="s">
        <v>118</v>
      </c>
      <c r="D170" s="15"/>
      <c r="E170" s="15"/>
      <c r="F170" s="15"/>
      <c r="G170" s="15"/>
      <c r="H170" s="15"/>
    </row>
    <row r="171" spans="1:8" ht="37.5">
      <c r="A171" s="23" t="s">
        <v>230</v>
      </c>
      <c r="B171" s="27" t="s">
        <v>121</v>
      </c>
      <c r="C171" s="14" t="s">
        <v>118</v>
      </c>
      <c r="D171" s="15"/>
      <c r="E171" s="15"/>
      <c r="F171" s="15"/>
      <c r="G171" s="15"/>
      <c r="H171" s="15"/>
    </row>
    <row r="172" spans="1:8" ht="37.5">
      <c r="A172" s="23" t="s">
        <v>231</v>
      </c>
      <c r="B172" s="28" t="s">
        <v>227</v>
      </c>
      <c r="C172" s="14" t="s">
        <v>118</v>
      </c>
      <c r="D172" s="15"/>
      <c r="E172" s="15"/>
      <c r="F172" s="15"/>
      <c r="G172" s="15"/>
      <c r="H172" s="15"/>
    </row>
    <row r="173" spans="1:8" ht="37.5">
      <c r="A173" s="23" t="s">
        <v>232</v>
      </c>
      <c r="B173" s="27" t="s">
        <v>122</v>
      </c>
      <c r="C173" s="14" t="s">
        <v>118</v>
      </c>
      <c r="D173" s="15"/>
      <c r="E173" s="15"/>
      <c r="F173" s="15"/>
      <c r="G173" s="15"/>
      <c r="H173" s="15"/>
    </row>
    <row r="174" spans="1:8" ht="37.5">
      <c r="A174" s="23" t="s">
        <v>233</v>
      </c>
      <c r="B174" s="28" t="s">
        <v>227</v>
      </c>
      <c r="C174" s="14" t="s">
        <v>118</v>
      </c>
      <c r="D174" s="15"/>
      <c r="E174" s="15"/>
      <c r="F174" s="15"/>
      <c r="G174" s="15"/>
      <c r="H174" s="15"/>
    </row>
    <row r="175" spans="1:8" ht="37.5">
      <c r="A175" s="23" t="s">
        <v>778</v>
      </c>
      <c r="B175" s="26" t="s">
        <v>234</v>
      </c>
      <c r="C175" s="14" t="s">
        <v>118</v>
      </c>
      <c r="D175" s="15"/>
      <c r="E175" s="15"/>
      <c r="F175" s="15"/>
      <c r="G175" s="15"/>
      <c r="H175" s="15"/>
    </row>
    <row r="176" spans="1:8" ht="37.5">
      <c r="A176" s="23" t="s">
        <v>235</v>
      </c>
      <c r="B176" s="27" t="s">
        <v>227</v>
      </c>
      <c r="C176" s="14" t="s">
        <v>118</v>
      </c>
      <c r="D176" s="15"/>
      <c r="E176" s="15"/>
      <c r="F176" s="15"/>
      <c r="G176" s="15"/>
      <c r="H176" s="15"/>
    </row>
    <row r="177" spans="1:8" ht="37.5">
      <c r="A177" s="23" t="s">
        <v>779</v>
      </c>
      <c r="B177" s="26" t="s">
        <v>236</v>
      </c>
      <c r="C177" s="14" t="s">
        <v>118</v>
      </c>
      <c r="D177" s="15"/>
      <c r="E177" s="15"/>
      <c r="F177" s="15"/>
      <c r="G177" s="15"/>
      <c r="H177" s="15"/>
    </row>
    <row r="178" spans="1:8" ht="37.5">
      <c r="A178" s="23" t="s">
        <v>237</v>
      </c>
      <c r="B178" s="27" t="s">
        <v>227</v>
      </c>
      <c r="C178" s="14" t="s">
        <v>118</v>
      </c>
      <c r="D178" s="15"/>
      <c r="E178" s="15"/>
      <c r="F178" s="15"/>
      <c r="G178" s="15"/>
      <c r="H178" s="15"/>
    </row>
    <row r="179" spans="1:8" ht="37.5">
      <c r="A179" s="23" t="s">
        <v>780</v>
      </c>
      <c r="B179" s="26" t="s">
        <v>238</v>
      </c>
      <c r="C179" s="14" t="s">
        <v>118</v>
      </c>
      <c r="D179" s="15"/>
      <c r="E179" s="15"/>
      <c r="F179" s="15"/>
      <c r="G179" s="15"/>
      <c r="H179" s="15"/>
    </row>
    <row r="180" spans="1:8" ht="37.5">
      <c r="A180" s="23" t="s">
        <v>239</v>
      </c>
      <c r="B180" s="27" t="s">
        <v>227</v>
      </c>
      <c r="C180" s="14" t="s">
        <v>118</v>
      </c>
      <c r="D180" s="15"/>
      <c r="E180" s="15"/>
      <c r="F180" s="15"/>
      <c r="G180" s="15"/>
      <c r="H180" s="15"/>
    </row>
    <row r="181" spans="1:8" ht="37.5">
      <c r="A181" s="23" t="s">
        <v>781</v>
      </c>
      <c r="B181" s="26" t="s">
        <v>240</v>
      </c>
      <c r="C181" s="14" t="s">
        <v>118</v>
      </c>
      <c r="D181" s="15"/>
      <c r="E181" s="15"/>
      <c r="F181" s="15"/>
      <c r="G181" s="15"/>
      <c r="H181" s="15"/>
    </row>
    <row r="182" spans="1:8" ht="37.5">
      <c r="A182" s="23" t="s">
        <v>241</v>
      </c>
      <c r="B182" s="27" t="s">
        <v>227</v>
      </c>
      <c r="C182" s="14" t="s">
        <v>118</v>
      </c>
      <c r="D182" s="15"/>
      <c r="E182" s="15"/>
      <c r="F182" s="15"/>
      <c r="G182" s="15"/>
      <c r="H182" s="15"/>
    </row>
    <row r="183" spans="1:8" ht="37.5">
      <c r="A183" s="23" t="s">
        <v>782</v>
      </c>
      <c r="B183" s="26" t="s">
        <v>242</v>
      </c>
      <c r="C183" s="14" t="s">
        <v>118</v>
      </c>
      <c r="D183" s="15"/>
      <c r="E183" s="15"/>
      <c r="F183" s="15"/>
      <c r="G183" s="15"/>
      <c r="H183" s="15"/>
    </row>
    <row r="184" spans="1:8" ht="37.5">
      <c r="A184" s="23" t="s">
        <v>243</v>
      </c>
      <c r="B184" s="27" t="s">
        <v>227</v>
      </c>
      <c r="C184" s="14" t="s">
        <v>118</v>
      </c>
      <c r="D184" s="15"/>
      <c r="E184" s="15"/>
      <c r="F184" s="15"/>
      <c r="G184" s="15"/>
      <c r="H184" s="15"/>
    </row>
    <row r="185" spans="1:8" ht="37.5">
      <c r="A185" s="23" t="s">
        <v>783</v>
      </c>
      <c r="B185" s="26" t="s">
        <v>244</v>
      </c>
      <c r="C185" s="14" t="s">
        <v>118</v>
      </c>
      <c r="D185" s="15"/>
      <c r="E185" s="15"/>
      <c r="F185" s="15"/>
      <c r="G185" s="15"/>
      <c r="H185" s="15"/>
    </row>
    <row r="186" spans="1:8" ht="37.5">
      <c r="A186" s="23" t="s">
        <v>245</v>
      </c>
      <c r="B186" s="27" t="s">
        <v>227</v>
      </c>
      <c r="C186" s="14" t="s">
        <v>118</v>
      </c>
      <c r="D186" s="15"/>
      <c r="E186" s="15"/>
      <c r="F186" s="15"/>
      <c r="G186" s="15"/>
      <c r="H186" s="15"/>
    </row>
    <row r="187" spans="1:8" ht="37.5">
      <c r="A187" s="23" t="s">
        <v>784</v>
      </c>
      <c r="B187" s="26" t="s">
        <v>246</v>
      </c>
      <c r="C187" s="14" t="s">
        <v>118</v>
      </c>
      <c r="D187" s="15"/>
      <c r="E187" s="15"/>
      <c r="F187" s="15"/>
      <c r="G187" s="15"/>
      <c r="H187" s="15"/>
    </row>
    <row r="188" spans="1:8" ht="37.5">
      <c r="A188" s="23" t="s">
        <v>247</v>
      </c>
      <c r="B188" s="27" t="s">
        <v>227</v>
      </c>
      <c r="C188" s="14" t="s">
        <v>118</v>
      </c>
      <c r="D188" s="15"/>
      <c r="E188" s="15"/>
      <c r="F188" s="15"/>
      <c r="G188" s="15"/>
      <c r="H188" s="15"/>
    </row>
    <row r="189" spans="1:8" ht="37.5">
      <c r="A189" s="23" t="s">
        <v>248</v>
      </c>
      <c r="B189" s="27" t="s">
        <v>130</v>
      </c>
      <c r="C189" s="14" t="s">
        <v>118</v>
      </c>
      <c r="D189" s="15"/>
      <c r="E189" s="15"/>
      <c r="F189" s="15"/>
      <c r="G189" s="15"/>
      <c r="H189" s="15"/>
    </row>
    <row r="190" spans="1:8" ht="37.5">
      <c r="A190" s="23" t="s">
        <v>249</v>
      </c>
      <c r="B190" s="28" t="s">
        <v>227</v>
      </c>
      <c r="C190" s="14" t="s">
        <v>118</v>
      </c>
      <c r="D190" s="15"/>
      <c r="E190" s="15"/>
      <c r="F190" s="15"/>
      <c r="G190" s="15"/>
      <c r="H190" s="15"/>
    </row>
    <row r="191" spans="1:8" ht="37.5">
      <c r="A191" s="23" t="s">
        <v>250</v>
      </c>
      <c r="B191" s="27" t="s">
        <v>131</v>
      </c>
      <c r="C191" s="14" t="s">
        <v>118</v>
      </c>
      <c r="D191" s="15"/>
      <c r="E191" s="15"/>
      <c r="F191" s="15"/>
      <c r="G191" s="15"/>
      <c r="H191" s="15"/>
    </row>
    <row r="192" spans="1:8" ht="37.5">
      <c r="A192" s="23" t="s">
        <v>251</v>
      </c>
      <c r="B192" s="28" t="s">
        <v>227</v>
      </c>
      <c r="C192" s="14" t="s">
        <v>118</v>
      </c>
      <c r="D192" s="15"/>
      <c r="E192" s="15"/>
      <c r="F192" s="15"/>
      <c r="G192" s="15"/>
      <c r="H192" s="15"/>
    </row>
    <row r="193" spans="1:8" ht="37.5">
      <c r="A193" s="23" t="s">
        <v>785</v>
      </c>
      <c r="B193" s="26" t="s">
        <v>252</v>
      </c>
      <c r="C193" s="14" t="s">
        <v>118</v>
      </c>
      <c r="D193" s="15"/>
      <c r="E193" s="15"/>
      <c r="F193" s="15"/>
      <c r="G193" s="15"/>
      <c r="H193" s="15"/>
    </row>
    <row r="194" spans="1:8" ht="37.5">
      <c r="A194" s="23" t="s">
        <v>253</v>
      </c>
      <c r="B194" s="27" t="s">
        <v>227</v>
      </c>
      <c r="C194" s="14" t="s">
        <v>118</v>
      </c>
      <c r="D194" s="15"/>
      <c r="E194" s="15"/>
      <c r="F194" s="15"/>
      <c r="G194" s="15"/>
      <c r="H194" s="15"/>
    </row>
    <row r="195" spans="1:8" ht="37.5">
      <c r="A195" s="23" t="s">
        <v>786</v>
      </c>
      <c r="B195" s="25" t="s">
        <v>254</v>
      </c>
      <c r="C195" s="14" t="s">
        <v>118</v>
      </c>
      <c r="D195" s="15"/>
      <c r="E195" s="15"/>
      <c r="F195" s="15"/>
      <c r="G195" s="15"/>
      <c r="H195" s="15"/>
    </row>
    <row r="196" spans="1:8" ht="37.5">
      <c r="A196" s="23" t="s">
        <v>787</v>
      </c>
      <c r="B196" s="26" t="s">
        <v>255</v>
      </c>
      <c r="C196" s="14" t="s">
        <v>118</v>
      </c>
      <c r="D196" s="15"/>
      <c r="E196" s="15"/>
      <c r="F196" s="15"/>
      <c r="G196" s="15"/>
      <c r="H196" s="15"/>
    </row>
    <row r="197" spans="1:8" ht="37.5">
      <c r="A197" s="23" t="s">
        <v>256</v>
      </c>
      <c r="B197" s="27" t="s">
        <v>227</v>
      </c>
      <c r="C197" s="14" t="s">
        <v>118</v>
      </c>
      <c r="D197" s="15"/>
      <c r="E197" s="15"/>
      <c r="F197" s="15"/>
      <c r="G197" s="15"/>
      <c r="H197" s="15"/>
    </row>
    <row r="198" spans="1:8" ht="37.5">
      <c r="A198" s="23" t="s">
        <v>788</v>
      </c>
      <c r="B198" s="26" t="s">
        <v>257</v>
      </c>
      <c r="C198" s="14" t="s">
        <v>118</v>
      </c>
      <c r="D198" s="15"/>
      <c r="E198" s="15"/>
      <c r="F198" s="15"/>
      <c r="G198" s="15"/>
      <c r="H198" s="15"/>
    </row>
    <row r="199" spans="1:8" ht="37.5">
      <c r="A199" s="23" t="s">
        <v>258</v>
      </c>
      <c r="B199" s="27" t="s">
        <v>259</v>
      </c>
      <c r="C199" s="14" t="s">
        <v>118</v>
      </c>
      <c r="D199" s="15"/>
      <c r="E199" s="15"/>
      <c r="F199" s="15"/>
      <c r="G199" s="15"/>
      <c r="H199" s="15"/>
    </row>
    <row r="200" spans="1:8" ht="37.5">
      <c r="A200" s="23" t="s">
        <v>260</v>
      </c>
      <c r="B200" s="28" t="s">
        <v>227</v>
      </c>
      <c r="C200" s="14" t="s">
        <v>118</v>
      </c>
      <c r="D200" s="15"/>
      <c r="E200" s="15"/>
      <c r="F200" s="15"/>
      <c r="G200" s="15"/>
      <c r="H200" s="15"/>
    </row>
    <row r="201" spans="1:8" ht="37.5">
      <c r="A201" s="23" t="s">
        <v>261</v>
      </c>
      <c r="B201" s="27" t="s">
        <v>262</v>
      </c>
      <c r="C201" s="14" t="s">
        <v>118</v>
      </c>
      <c r="D201" s="15"/>
      <c r="E201" s="15"/>
      <c r="F201" s="15"/>
      <c r="G201" s="15"/>
      <c r="H201" s="15"/>
    </row>
    <row r="202" spans="1:8" ht="37.5">
      <c r="A202" s="23" t="s">
        <v>263</v>
      </c>
      <c r="B202" s="28" t="s">
        <v>227</v>
      </c>
      <c r="C202" s="14" t="s">
        <v>118</v>
      </c>
      <c r="D202" s="15"/>
      <c r="E202" s="15"/>
      <c r="F202" s="15"/>
      <c r="G202" s="15"/>
      <c r="H202" s="15"/>
    </row>
    <row r="203" spans="1:8" ht="37.5">
      <c r="A203" s="23" t="s">
        <v>789</v>
      </c>
      <c r="B203" s="26" t="s">
        <v>264</v>
      </c>
      <c r="C203" s="14" t="s">
        <v>118</v>
      </c>
      <c r="D203" s="15"/>
      <c r="E203" s="15"/>
      <c r="F203" s="15"/>
      <c r="G203" s="15"/>
      <c r="H203" s="15"/>
    </row>
    <row r="204" spans="1:8" ht="37.5">
      <c r="A204" s="23" t="s">
        <v>265</v>
      </c>
      <c r="B204" s="27" t="s">
        <v>227</v>
      </c>
      <c r="C204" s="14" t="s">
        <v>118</v>
      </c>
      <c r="D204" s="15"/>
      <c r="E204" s="15"/>
      <c r="F204" s="15"/>
      <c r="G204" s="15"/>
      <c r="H204" s="15"/>
    </row>
    <row r="205" spans="1:8" ht="37.5">
      <c r="A205" s="23" t="s">
        <v>790</v>
      </c>
      <c r="B205" s="26" t="s">
        <v>266</v>
      </c>
      <c r="C205" s="14" t="s">
        <v>118</v>
      </c>
      <c r="D205" s="15"/>
      <c r="E205" s="15"/>
      <c r="F205" s="15"/>
      <c r="G205" s="15"/>
      <c r="H205" s="15"/>
    </row>
    <row r="206" spans="1:8" ht="37.5">
      <c r="A206" s="23" t="s">
        <v>267</v>
      </c>
      <c r="B206" s="27" t="s">
        <v>227</v>
      </c>
      <c r="C206" s="14" t="s">
        <v>118</v>
      </c>
      <c r="D206" s="15"/>
      <c r="E206" s="15"/>
      <c r="F206" s="15"/>
      <c r="G206" s="15"/>
      <c r="H206" s="15"/>
    </row>
    <row r="207" spans="1:8" ht="37.5">
      <c r="A207" s="23" t="s">
        <v>791</v>
      </c>
      <c r="B207" s="26" t="s">
        <v>268</v>
      </c>
      <c r="C207" s="14" t="s">
        <v>118</v>
      </c>
      <c r="D207" s="15"/>
      <c r="E207" s="15"/>
      <c r="F207" s="15"/>
      <c r="G207" s="15"/>
      <c r="H207" s="15"/>
    </row>
    <row r="208" spans="1:8" ht="37.5">
      <c r="A208" s="23" t="s">
        <v>269</v>
      </c>
      <c r="B208" s="27" t="s">
        <v>227</v>
      </c>
      <c r="C208" s="14" t="s">
        <v>118</v>
      </c>
      <c r="D208" s="15"/>
      <c r="E208" s="15"/>
      <c r="F208" s="15"/>
      <c r="G208" s="15"/>
      <c r="H208" s="15"/>
    </row>
    <row r="209" spans="1:8" ht="37.5">
      <c r="A209" s="23" t="s">
        <v>792</v>
      </c>
      <c r="B209" s="26" t="s">
        <v>270</v>
      </c>
      <c r="C209" s="14" t="s">
        <v>118</v>
      </c>
      <c r="D209" s="15"/>
      <c r="E209" s="15"/>
      <c r="F209" s="15"/>
      <c r="G209" s="15"/>
      <c r="H209" s="15"/>
    </row>
    <row r="210" spans="1:8" ht="37.5">
      <c r="A210" s="23" t="s">
        <v>271</v>
      </c>
      <c r="B210" s="27" t="s">
        <v>227</v>
      </c>
      <c r="C210" s="14" t="s">
        <v>118</v>
      </c>
      <c r="D210" s="15"/>
      <c r="E210" s="15"/>
      <c r="F210" s="15"/>
      <c r="G210" s="15"/>
      <c r="H210" s="15"/>
    </row>
    <row r="211" spans="1:8" ht="37.5">
      <c r="A211" s="23" t="s">
        <v>793</v>
      </c>
      <c r="B211" s="26" t="s">
        <v>272</v>
      </c>
      <c r="C211" s="14" t="s">
        <v>118</v>
      </c>
      <c r="D211" s="15"/>
      <c r="E211" s="15"/>
      <c r="F211" s="15"/>
      <c r="G211" s="15"/>
      <c r="H211" s="15"/>
    </row>
    <row r="212" spans="1:8" ht="37.5">
      <c r="A212" s="23" t="s">
        <v>273</v>
      </c>
      <c r="B212" s="27" t="s">
        <v>227</v>
      </c>
      <c r="C212" s="14" t="s">
        <v>118</v>
      </c>
      <c r="D212" s="15"/>
      <c r="E212" s="15"/>
      <c r="F212" s="15"/>
      <c r="G212" s="15"/>
      <c r="H212" s="15"/>
    </row>
    <row r="213" spans="1:8" ht="37.5">
      <c r="A213" s="23" t="s">
        <v>794</v>
      </c>
      <c r="B213" s="26" t="s">
        <v>274</v>
      </c>
      <c r="C213" s="14" t="s">
        <v>118</v>
      </c>
      <c r="D213" s="15"/>
      <c r="E213" s="15"/>
      <c r="F213" s="15"/>
      <c r="G213" s="15"/>
      <c r="H213" s="15"/>
    </row>
    <row r="214" spans="1:8" ht="37.5">
      <c r="A214" s="23" t="s">
        <v>275</v>
      </c>
      <c r="B214" s="27" t="s">
        <v>227</v>
      </c>
      <c r="C214" s="14" t="s">
        <v>118</v>
      </c>
      <c r="D214" s="15"/>
      <c r="E214" s="15"/>
      <c r="F214" s="15"/>
      <c r="G214" s="15"/>
      <c r="H214" s="15"/>
    </row>
    <row r="215" spans="1:8" ht="37.5">
      <c r="A215" s="23" t="s">
        <v>795</v>
      </c>
      <c r="B215" s="26" t="s">
        <v>276</v>
      </c>
      <c r="C215" s="14" t="s">
        <v>118</v>
      </c>
      <c r="D215" s="15"/>
      <c r="E215" s="15"/>
      <c r="F215" s="15"/>
      <c r="G215" s="15"/>
      <c r="H215" s="15"/>
    </row>
    <row r="216" spans="1:8" ht="37.5">
      <c r="A216" s="23" t="s">
        <v>277</v>
      </c>
      <c r="B216" s="27" t="s">
        <v>227</v>
      </c>
      <c r="C216" s="14" t="s">
        <v>118</v>
      </c>
      <c r="D216" s="15"/>
      <c r="E216" s="15"/>
      <c r="F216" s="15"/>
      <c r="G216" s="15"/>
      <c r="H216" s="15"/>
    </row>
    <row r="217" spans="1:8" ht="37.5">
      <c r="A217" s="23" t="s">
        <v>796</v>
      </c>
      <c r="B217" s="25" t="s">
        <v>278</v>
      </c>
      <c r="C217" s="14" t="s">
        <v>22</v>
      </c>
      <c r="D217" s="15"/>
      <c r="E217" s="15"/>
      <c r="F217" s="15"/>
      <c r="G217" s="15"/>
      <c r="H217" s="15"/>
    </row>
    <row r="218" spans="1:8">
      <c r="A218" s="23" t="s">
        <v>797</v>
      </c>
      <c r="B218" s="26" t="s">
        <v>279</v>
      </c>
      <c r="C218" s="14" t="s">
        <v>22</v>
      </c>
      <c r="D218" s="15"/>
      <c r="E218" s="15"/>
      <c r="F218" s="15"/>
      <c r="G218" s="15"/>
      <c r="H218" s="15"/>
    </row>
    <row r="219" spans="1:8" ht="37.5">
      <c r="A219" s="23" t="s">
        <v>280</v>
      </c>
      <c r="B219" s="26" t="s">
        <v>281</v>
      </c>
      <c r="C219" s="14" t="s">
        <v>22</v>
      </c>
      <c r="D219" s="15"/>
      <c r="E219" s="15"/>
      <c r="F219" s="15"/>
      <c r="G219" s="15"/>
      <c r="H219" s="15"/>
    </row>
    <row r="220" spans="1:8" ht="37.5">
      <c r="A220" s="23" t="s">
        <v>282</v>
      </c>
      <c r="B220" s="26" t="s">
        <v>283</v>
      </c>
      <c r="C220" s="14" t="s">
        <v>22</v>
      </c>
      <c r="D220" s="15"/>
      <c r="E220" s="15"/>
      <c r="F220" s="15"/>
      <c r="G220" s="15"/>
      <c r="H220" s="15"/>
    </row>
    <row r="221" spans="1:8" ht="37.5">
      <c r="A221" s="23" t="s">
        <v>284</v>
      </c>
      <c r="B221" s="26" t="s">
        <v>285</v>
      </c>
      <c r="C221" s="14" t="s">
        <v>22</v>
      </c>
      <c r="D221" s="15"/>
      <c r="E221" s="15"/>
      <c r="F221" s="15"/>
      <c r="G221" s="15"/>
      <c r="H221" s="15"/>
    </row>
    <row r="222" spans="1:8">
      <c r="A222" s="23" t="s">
        <v>798</v>
      </c>
      <c r="B222" s="26" t="s">
        <v>286</v>
      </c>
      <c r="C222" s="14" t="s">
        <v>22</v>
      </c>
      <c r="D222" s="15"/>
      <c r="E222" s="15"/>
      <c r="F222" s="15"/>
      <c r="G222" s="15"/>
      <c r="H222" s="15"/>
    </row>
    <row r="223" spans="1:8">
      <c r="A223" s="23" t="s">
        <v>800</v>
      </c>
      <c r="B223" s="26" t="s">
        <v>287</v>
      </c>
      <c r="C223" s="14" t="s">
        <v>22</v>
      </c>
      <c r="D223" s="15"/>
      <c r="E223" s="15"/>
      <c r="F223" s="15"/>
      <c r="G223" s="15"/>
      <c r="H223" s="15"/>
    </row>
    <row r="224" spans="1:8">
      <c r="A224" s="23" t="s">
        <v>799</v>
      </c>
      <c r="B224" s="26" t="s">
        <v>288</v>
      </c>
      <c r="C224" s="14" t="s">
        <v>22</v>
      </c>
      <c r="D224" s="15"/>
      <c r="E224" s="15"/>
      <c r="F224" s="15"/>
      <c r="G224" s="15"/>
      <c r="H224" s="15"/>
    </row>
    <row r="225" spans="1:8">
      <c r="A225" s="23" t="s">
        <v>801</v>
      </c>
      <c r="B225" s="26" t="s">
        <v>289</v>
      </c>
      <c r="C225" s="14" t="s">
        <v>22</v>
      </c>
      <c r="D225" s="15"/>
      <c r="E225" s="15"/>
      <c r="F225" s="15"/>
      <c r="G225" s="15"/>
      <c r="H225" s="15"/>
    </row>
    <row r="226" spans="1:8">
      <c r="A226" s="23" t="s">
        <v>802</v>
      </c>
      <c r="B226" s="26" t="s">
        <v>290</v>
      </c>
      <c r="C226" s="14" t="s">
        <v>22</v>
      </c>
      <c r="D226" s="15"/>
      <c r="E226" s="15"/>
      <c r="F226" s="15"/>
      <c r="G226" s="15"/>
      <c r="H226" s="15"/>
    </row>
    <row r="227" spans="1:8" ht="37.5">
      <c r="A227" s="23" t="s">
        <v>803</v>
      </c>
      <c r="B227" s="26" t="s">
        <v>291</v>
      </c>
      <c r="C227" s="14" t="s">
        <v>22</v>
      </c>
      <c r="D227" s="15"/>
      <c r="E227" s="15"/>
      <c r="F227" s="15"/>
      <c r="G227" s="15"/>
      <c r="H227" s="15"/>
    </row>
    <row r="228" spans="1:8">
      <c r="A228" s="23" t="s">
        <v>292</v>
      </c>
      <c r="B228" s="27" t="s">
        <v>130</v>
      </c>
      <c r="C228" s="14" t="s">
        <v>22</v>
      </c>
      <c r="D228" s="15"/>
      <c r="E228" s="15"/>
      <c r="F228" s="15"/>
      <c r="G228" s="15"/>
      <c r="H228" s="15"/>
    </row>
    <row r="229" spans="1:8">
      <c r="A229" s="23" t="s">
        <v>293</v>
      </c>
      <c r="B229" s="27" t="s">
        <v>131</v>
      </c>
      <c r="C229" s="14" t="s">
        <v>22</v>
      </c>
      <c r="D229" s="15"/>
      <c r="E229" s="15"/>
      <c r="F229" s="15"/>
      <c r="G229" s="15"/>
      <c r="H229" s="15"/>
    </row>
    <row r="230" spans="1:8" ht="18.75" customHeight="1">
      <c r="A230" s="343" t="s">
        <v>294</v>
      </c>
      <c r="B230" s="345"/>
      <c r="C230" s="345"/>
      <c r="D230" s="345"/>
      <c r="E230" s="345"/>
      <c r="F230" s="345"/>
      <c r="G230" s="345"/>
      <c r="H230" s="344"/>
    </row>
    <row r="231" spans="1:8" ht="37.5">
      <c r="A231" s="23" t="s">
        <v>295</v>
      </c>
      <c r="B231" s="25" t="s">
        <v>296</v>
      </c>
      <c r="C231" s="14" t="s">
        <v>223</v>
      </c>
      <c r="D231" s="14" t="s">
        <v>297</v>
      </c>
      <c r="E231" s="14" t="s">
        <v>297</v>
      </c>
      <c r="F231" s="15"/>
      <c r="G231" s="14" t="s">
        <v>297</v>
      </c>
      <c r="H231" s="14" t="s">
        <v>297</v>
      </c>
    </row>
    <row r="232" spans="1:8">
      <c r="A232" s="23" t="s">
        <v>804</v>
      </c>
      <c r="B232" s="25" t="s">
        <v>298</v>
      </c>
      <c r="C232" s="14" t="s">
        <v>57</v>
      </c>
      <c r="D232" s="15"/>
      <c r="E232" s="15"/>
      <c r="F232" s="15"/>
      <c r="G232" s="15"/>
      <c r="H232" s="15"/>
    </row>
    <row r="233" spans="1:8">
      <c r="A233" s="23" t="s">
        <v>805</v>
      </c>
      <c r="B233" s="25" t="s">
        <v>299</v>
      </c>
      <c r="C233" s="14" t="s">
        <v>300</v>
      </c>
      <c r="D233" s="15"/>
      <c r="E233" s="15"/>
      <c r="F233" s="15"/>
      <c r="G233" s="15"/>
      <c r="H233" s="15"/>
    </row>
    <row r="234" spans="1:8">
      <c r="A234" s="23" t="s">
        <v>806</v>
      </c>
      <c r="B234" s="25" t="s">
        <v>301</v>
      </c>
      <c r="C234" s="14" t="s">
        <v>57</v>
      </c>
      <c r="D234" s="15"/>
      <c r="E234" s="15"/>
      <c r="F234" s="15"/>
      <c r="G234" s="15"/>
      <c r="H234" s="15"/>
    </row>
    <row r="235" spans="1:8">
      <c r="A235" s="23" t="s">
        <v>807</v>
      </c>
      <c r="B235" s="25" t="s">
        <v>302</v>
      </c>
      <c r="C235" s="14" t="s">
        <v>300</v>
      </c>
      <c r="D235" s="15"/>
      <c r="E235" s="15"/>
      <c r="F235" s="15"/>
      <c r="G235" s="15"/>
      <c r="H235" s="15"/>
    </row>
    <row r="236" spans="1:8">
      <c r="A236" s="23" t="s">
        <v>808</v>
      </c>
      <c r="B236" s="25" t="s">
        <v>303</v>
      </c>
      <c r="C236" s="14" t="s">
        <v>304</v>
      </c>
      <c r="D236" s="15"/>
      <c r="E236" s="15"/>
      <c r="F236" s="15"/>
      <c r="G236" s="15"/>
      <c r="H236" s="15"/>
    </row>
    <row r="237" spans="1:8">
      <c r="A237" s="23" t="s">
        <v>809</v>
      </c>
      <c r="B237" s="25" t="s">
        <v>305</v>
      </c>
      <c r="C237" s="14" t="s">
        <v>223</v>
      </c>
      <c r="D237" s="14" t="s">
        <v>297</v>
      </c>
      <c r="E237" s="14" t="s">
        <v>297</v>
      </c>
      <c r="F237" s="15"/>
      <c r="G237" s="14" t="s">
        <v>297</v>
      </c>
      <c r="H237" s="14" t="s">
        <v>297</v>
      </c>
    </row>
    <row r="238" spans="1:8">
      <c r="A238" s="23" t="s">
        <v>810</v>
      </c>
      <c r="B238" s="26" t="s">
        <v>306</v>
      </c>
      <c r="C238" s="14" t="s">
        <v>304</v>
      </c>
      <c r="D238" s="15"/>
      <c r="E238" s="15"/>
      <c r="F238" s="15"/>
      <c r="G238" s="15"/>
      <c r="H238" s="15"/>
    </row>
    <row r="239" spans="1:8">
      <c r="A239" s="23" t="s">
        <v>811</v>
      </c>
      <c r="B239" s="26" t="s">
        <v>307</v>
      </c>
      <c r="C239" s="14" t="s">
        <v>308</v>
      </c>
      <c r="D239" s="15"/>
      <c r="E239" s="15"/>
      <c r="F239" s="15"/>
      <c r="G239" s="15"/>
      <c r="H239" s="15"/>
    </row>
    <row r="240" spans="1:8">
      <c r="A240" s="23" t="s">
        <v>812</v>
      </c>
      <c r="B240" s="25" t="s">
        <v>309</v>
      </c>
      <c r="C240" s="14" t="s">
        <v>223</v>
      </c>
      <c r="D240" s="14" t="s">
        <v>297</v>
      </c>
      <c r="E240" s="14" t="s">
        <v>297</v>
      </c>
      <c r="F240" s="15"/>
      <c r="G240" s="14" t="s">
        <v>297</v>
      </c>
      <c r="H240" s="14" t="s">
        <v>297</v>
      </c>
    </row>
    <row r="241" spans="1:8">
      <c r="A241" s="23" t="s">
        <v>813</v>
      </c>
      <c r="B241" s="26" t="s">
        <v>306</v>
      </c>
      <c r="C241" s="14" t="s">
        <v>304</v>
      </c>
      <c r="D241" s="15"/>
      <c r="E241" s="15"/>
      <c r="F241" s="15"/>
      <c r="G241" s="15"/>
      <c r="H241" s="15"/>
    </row>
    <row r="242" spans="1:8">
      <c r="A242" s="23" t="s">
        <v>814</v>
      </c>
      <c r="B242" s="26" t="s">
        <v>310</v>
      </c>
      <c r="C242" s="14" t="s">
        <v>57</v>
      </c>
      <c r="D242" s="15"/>
      <c r="E242" s="15"/>
      <c r="F242" s="15"/>
      <c r="G242" s="15"/>
      <c r="H242" s="15"/>
    </row>
    <row r="243" spans="1:8">
      <c r="A243" s="23" t="s">
        <v>815</v>
      </c>
      <c r="B243" s="26" t="s">
        <v>307</v>
      </c>
      <c r="C243" s="14" t="s">
        <v>308</v>
      </c>
      <c r="D243" s="15"/>
      <c r="E243" s="15"/>
      <c r="F243" s="15"/>
      <c r="G243" s="15"/>
      <c r="H243" s="15"/>
    </row>
    <row r="244" spans="1:8">
      <c r="A244" s="23" t="s">
        <v>816</v>
      </c>
      <c r="B244" s="25" t="s">
        <v>311</v>
      </c>
      <c r="C244" s="14" t="s">
        <v>223</v>
      </c>
      <c r="D244" s="14" t="s">
        <v>297</v>
      </c>
      <c r="E244" s="14" t="s">
        <v>297</v>
      </c>
      <c r="F244" s="15"/>
      <c r="G244" s="14" t="s">
        <v>297</v>
      </c>
      <c r="H244" s="14" t="s">
        <v>297</v>
      </c>
    </row>
    <row r="245" spans="1:8">
      <c r="A245" s="23" t="s">
        <v>817</v>
      </c>
      <c r="B245" s="26" t="s">
        <v>306</v>
      </c>
      <c r="C245" s="14" t="s">
        <v>304</v>
      </c>
      <c r="D245" s="15"/>
      <c r="E245" s="15"/>
      <c r="F245" s="15"/>
      <c r="G245" s="15"/>
      <c r="H245" s="15"/>
    </row>
    <row r="246" spans="1:8">
      <c r="A246" s="23" t="s">
        <v>818</v>
      </c>
      <c r="B246" s="26" t="s">
        <v>307</v>
      </c>
      <c r="C246" s="14" t="s">
        <v>308</v>
      </c>
      <c r="D246" s="15"/>
      <c r="E246" s="15"/>
      <c r="F246" s="15"/>
      <c r="G246" s="15"/>
      <c r="H246" s="15"/>
    </row>
    <row r="247" spans="1:8">
      <c r="A247" s="23" t="s">
        <v>819</v>
      </c>
      <c r="B247" s="25" t="s">
        <v>312</v>
      </c>
      <c r="C247" s="14" t="s">
        <v>223</v>
      </c>
      <c r="D247" s="14" t="s">
        <v>297</v>
      </c>
      <c r="E247" s="14" t="s">
        <v>297</v>
      </c>
      <c r="F247" s="15"/>
      <c r="G247" s="14" t="s">
        <v>297</v>
      </c>
      <c r="H247" s="14" t="s">
        <v>297</v>
      </c>
    </row>
    <row r="248" spans="1:8">
      <c r="A248" s="23" t="s">
        <v>820</v>
      </c>
      <c r="B248" s="25" t="s">
        <v>306</v>
      </c>
      <c r="C248" s="14" t="s">
        <v>304</v>
      </c>
      <c r="D248" s="15"/>
      <c r="E248" s="15"/>
      <c r="F248" s="15"/>
      <c r="G248" s="15"/>
      <c r="H248" s="15"/>
    </row>
    <row r="249" spans="1:8">
      <c r="A249" s="23" t="s">
        <v>821</v>
      </c>
      <c r="B249" s="25" t="s">
        <v>310</v>
      </c>
      <c r="C249" s="14" t="s">
        <v>57</v>
      </c>
      <c r="D249" s="15"/>
      <c r="E249" s="15"/>
      <c r="F249" s="15"/>
      <c r="G249" s="15"/>
      <c r="H249" s="15"/>
    </row>
    <row r="250" spans="1:8">
      <c r="A250" s="23" t="s">
        <v>822</v>
      </c>
      <c r="B250" s="25" t="s">
        <v>307</v>
      </c>
      <c r="C250" s="14" t="s">
        <v>308</v>
      </c>
      <c r="D250" s="15"/>
      <c r="E250" s="15"/>
      <c r="F250" s="15"/>
      <c r="G250" s="15"/>
      <c r="H250" s="15"/>
    </row>
    <row r="251" spans="1:8">
      <c r="A251" s="23" t="s">
        <v>313</v>
      </c>
      <c r="B251" s="15" t="s">
        <v>314</v>
      </c>
      <c r="C251" s="14" t="s">
        <v>223</v>
      </c>
      <c r="D251" s="14" t="s">
        <v>297</v>
      </c>
      <c r="E251" s="14" t="s">
        <v>297</v>
      </c>
      <c r="F251" s="15"/>
      <c r="G251" s="14" t="s">
        <v>297</v>
      </c>
      <c r="H251" s="14" t="s">
        <v>297</v>
      </c>
    </row>
    <row r="252" spans="1:8" ht="37.5">
      <c r="A252" s="23" t="s">
        <v>823</v>
      </c>
      <c r="B252" s="25" t="s">
        <v>315</v>
      </c>
      <c r="C252" s="14" t="s">
        <v>304</v>
      </c>
      <c r="D252" s="15"/>
      <c r="E252" s="15"/>
      <c r="F252" s="15"/>
      <c r="G252" s="15"/>
      <c r="H252" s="15"/>
    </row>
    <row r="253" spans="1:8" ht="37.5">
      <c r="A253" s="23" t="s">
        <v>824</v>
      </c>
      <c r="B253" s="25" t="s">
        <v>316</v>
      </c>
      <c r="C253" s="14" t="s">
        <v>304</v>
      </c>
      <c r="D253" s="15"/>
      <c r="E253" s="15"/>
      <c r="F253" s="15"/>
      <c r="G253" s="15"/>
      <c r="H253" s="15"/>
    </row>
    <row r="254" spans="1:8">
      <c r="A254" s="23" t="s">
        <v>317</v>
      </c>
      <c r="B254" s="26" t="s">
        <v>318</v>
      </c>
      <c r="C254" s="14" t="s">
        <v>304</v>
      </c>
      <c r="D254" s="15"/>
      <c r="E254" s="15"/>
      <c r="F254" s="15"/>
      <c r="G254" s="15"/>
      <c r="H254" s="15"/>
    </row>
    <row r="255" spans="1:8" ht="37.5">
      <c r="A255" s="23" t="s">
        <v>319</v>
      </c>
      <c r="B255" s="26" t="s">
        <v>320</v>
      </c>
      <c r="C255" s="14" t="s">
        <v>304</v>
      </c>
      <c r="D255" s="15"/>
      <c r="E255" s="15"/>
      <c r="F255" s="15"/>
      <c r="G255" s="15"/>
      <c r="H255" s="15"/>
    </row>
    <row r="256" spans="1:8" ht="37.5">
      <c r="A256" s="23" t="s">
        <v>825</v>
      </c>
      <c r="B256" s="25" t="s">
        <v>321</v>
      </c>
      <c r="C256" s="14" t="s">
        <v>304</v>
      </c>
      <c r="D256" s="15"/>
      <c r="E256" s="15"/>
      <c r="F256" s="15"/>
      <c r="G256" s="15"/>
      <c r="H256" s="15"/>
    </row>
    <row r="257" spans="1:8" ht="25.5" customHeight="1">
      <c r="A257" s="23" t="s">
        <v>826</v>
      </c>
      <c r="B257" s="25" t="s">
        <v>827</v>
      </c>
      <c r="C257" s="14" t="s">
        <v>57</v>
      </c>
      <c r="D257" s="15"/>
      <c r="E257" s="15"/>
      <c r="F257" s="15"/>
      <c r="G257" s="15"/>
      <c r="H257" s="15"/>
    </row>
    <row r="258" spans="1:8" ht="37.5">
      <c r="A258" s="23" t="s">
        <v>828</v>
      </c>
      <c r="B258" s="26" t="s">
        <v>322</v>
      </c>
      <c r="C258" s="14" t="s">
        <v>57</v>
      </c>
      <c r="D258" s="15"/>
      <c r="E258" s="15"/>
      <c r="F258" s="15"/>
      <c r="G258" s="15"/>
      <c r="H258" s="15"/>
    </row>
    <row r="259" spans="1:8">
      <c r="A259" s="23" t="s">
        <v>323</v>
      </c>
      <c r="B259" s="27" t="s">
        <v>318</v>
      </c>
      <c r="C259" s="14" t="s">
        <v>57</v>
      </c>
      <c r="D259" s="15"/>
      <c r="E259" s="15"/>
      <c r="F259" s="15"/>
      <c r="G259" s="15"/>
      <c r="H259" s="15"/>
    </row>
    <row r="260" spans="1:8" ht="37.5">
      <c r="A260" s="23" t="s">
        <v>324</v>
      </c>
      <c r="B260" s="27" t="s">
        <v>320</v>
      </c>
      <c r="C260" s="14" t="s">
        <v>57</v>
      </c>
      <c r="D260" s="15"/>
      <c r="E260" s="15"/>
      <c r="F260" s="15"/>
      <c r="G260" s="15"/>
      <c r="H260" s="15"/>
    </row>
    <row r="261" spans="1:8" ht="37.5">
      <c r="A261" s="23" t="s">
        <v>829</v>
      </c>
      <c r="B261" s="25" t="s">
        <v>325</v>
      </c>
      <c r="C261" s="14" t="s">
        <v>326</v>
      </c>
      <c r="D261" s="15"/>
      <c r="E261" s="15"/>
      <c r="F261" s="15"/>
      <c r="G261" s="15"/>
      <c r="H261" s="15"/>
    </row>
    <row r="262" spans="1:8" ht="37.5">
      <c r="A262" s="23" t="s">
        <v>830</v>
      </c>
      <c r="B262" s="25" t="s">
        <v>678</v>
      </c>
      <c r="C262" s="14" t="s">
        <v>118</v>
      </c>
      <c r="D262" s="15"/>
      <c r="E262" s="15"/>
      <c r="F262" s="15"/>
      <c r="G262" s="15"/>
      <c r="H262" s="15"/>
    </row>
    <row r="263" spans="1:8">
      <c r="A263" s="23" t="s">
        <v>327</v>
      </c>
      <c r="B263" s="15" t="s">
        <v>328</v>
      </c>
      <c r="C263" s="14" t="s">
        <v>223</v>
      </c>
      <c r="D263" s="14" t="s">
        <v>297</v>
      </c>
      <c r="E263" s="14" t="s">
        <v>297</v>
      </c>
      <c r="F263" s="15"/>
      <c r="G263" s="14" t="s">
        <v>297</v>
      </c>
      <c r="H263" s="14" t="s">
        <v>297</v>
      </c>
    </row>
    <row r="264" spans="1:8">
      <c r="A264" s="23" t="s">
        <v>831</v>
      </c>
      <c r="B264" s="25" t="s">
        <v>329</v>
      </c>
      <c r="C264" s="14" t="s">
        <v>304</v>
      </c>
      <c r="D264" s="15"/>
      <c r="E264" s="15"/>
      <c r="F264" s="15"/>
      <c r="G264" s="15"/>
      <c r="H264" s="15"/>
    </row>
    <row r="265" spans="1:8">
      <c r="A265" s="23" t="s">
        <v>832</v>
      </c>
      <c r="B265" s="25" t="s">
        <v>330</v>
      </c>
      <c r="C265" s="14" t="s">
        <v>300</v>
      </c>
      <c r="D265" s="15"/>
      <c r="E265" s="15"/>
      <c r="F265" s="15"/>
      <c r="G265" s="15"/>
      <c r="H265" s="15"/>
    </row>
    <row r="266" spans="1:8" ht="56.25">
      <c r="A266" s="23" t="s">
        <v>833</v>
      </c>
      <c r="B266" s="25" t="s">
        <v>331</v>
      </c>
      <c r="C266" s="14" t="s">
        <v>118</v>
      </c>
      <c r="D266" s="15"/>
      <c r="E266" s="15"/>
      <c r="F266" s="15"/>
      <c r="G266" s="15"/>
      <c r="H266" s="15"/>
    </row>
    <row r="267" spans="1:8" ht="37.5">
      <c r="A267" s="23" t="s">
        <v>834</v>
      </c>
      <c r="B267" s="25" t="s">
        <v>332</v>
      </c>
      <c r="C267" s="14" t="s">
        <v>118</v>
      </c>
      <c r="D267" s="15"/>
      <c r="E267" s="15"/>
      <c r="F267" s="15"/>
      <c r="G267" s="15"/>
      <c r="H267" s="15"/>
    </row>
    <row r="268" spans="1:8">
      <c r="A268" s="23" t="s">
        <v>333</v>
      </c>
      <c r="B268" s="15" t="s">
        <v>334</v>
      </c>
      <c r="C268" s="14" t="s">
        <v>223</v>
      </c>
      <c r="D268" s="14" t="s">
        <v>297</v>
      </c>
      <c r="E268" s="14" t="s">
        <v>297</v>
      </c>
      <c r="F268" s="15"/>
      <c r="G268" s="14" t="s">
        <v>297</v>
      </c>
      <c r="H268" s="14" t="s">
        <v>297</v>
      </c>
    </row>
    <row r="269" spans="1:8" ht="37.5">
      <c r="A269" s="23" t="s">
        <v>835</v>
      </c>
      <c r="B269" s="25" t="s">
        <v>335</v>
      </c>
      <c r="C269" s="14" t="s">
        <v>57</v>
      </c>
      <c r="D269" s="15"/>
      <c r="E269" s="15"/>
      <c r="F269" s="15"/>
      <c r="G269" s="15"/>
      <c r="H269" s="15"/>
    </row>
    <row r="270" spans="1:8" ht="75">
      <c r="A270" s="23" t="s">
        <v>836</v>
      </c>
      <c r="B270" s="26" t="s">
        <v>336</v>
      </c>
      <c r="C270" s="14" t="s">
        <v>57</v>
      </c>
      <c r="D270" s="15"/>
      <c r="E270" s="15"/>
      <c r="F270" s="15"/>
      <c r="G270" s="15"/>
      <c r="H270" s="15"/>
    </row>
    <row r="271" spans="1:8" ht="75">
      <c r="A271" s="23" t="s">
        <v>837</v>
      </c>
      <c r="B271" s="26" t="s">
        <v>337</v>
      </c>
      <c r="C271" s="14" t="s">
        <v>57</v>
      </c>
      <c r="D271" s="15"/>
      <c r="E271" s="15"/>
      <c r="F271" s="15"/>
      <c r="G271" s="15"/>
      <c r="H271" s="15"/>
    </row>
    <row r="272" spans="1:8" ht="37.5">
      <c r="A272" s="23" t="s">
        <v>838</v>
      </c>
      <c r="B272" s="26" t="s">
        <v>338</v>
      </c>
      <c r="C272" s="14" t="s">
        <v>57</v>
      </c>
      <c r="D272" s="15"/>
      <c r="E272" s="15"/>
      <c r="F272" s="15"/>
      <c r="G272" s="15"/>
      <c r="H272" s="15"/>
    </row>
    <row r="273" spans="1:8">
      <c r="A273" s="23" t="s">
        <v>839</v>
      </c>
      <c r="B273" s="25" t="s">
        <v>339</v>
      </c>
      <c r="C273" s="14" t="s">
        <v>304</v>
      </c>
      <c r="D273" s="15"/>
      <c r="E273" s="15"/>
      <c r="F273" s="15"/>
      <c r="G273" s="15"/>
      <c r="H273" s="15"/>
    </row>
    <row r="274" spans="1:8" ht="37.5">
      <c r="A274" s="23" t="s">
        <v>840</v>
      </c>
      <c r="B274" s="26" t="s">
        <v>340</v>
      </c>
      <c r="C274" s="14" t="s">
        <v>304</v>
      </c>
      <c r="D274" s="15"/>
      <c r="E274" s="15"/>
      <c r="F274" s="15"/>
      <c r="G274" s="15"/>
      <c r="H274" s="15"/>
    </row>
    <row r="275" spans="1:8">
      <c r="A275" s="23" t="s">
        <v>841</v>
      </c>
      <c r="B275" s="26" t="s">
        <v>341</v>
      </c>
      <c r="C275" s="14" t="s">
        <v>304</v>
      </c>
      <c r="D275" s="15"/>
      <c r="E275" s="15"/>
      <c r="F275" s="15"/>
      <c r="G275" s="15"/>
      <c r="H275" s="15"/>
    </row>
    <row r="276" spans="1:8" ht="37.5">
      <c r="A276" s="23" t="s">
        <v>842</v>
      </c>
      <c r="B276" s="25" t="s">
        <v>342</v>
      </c>
      <c r="C276" s="14" t="s">
        <v>118</v>
      </c>
      <c r="D276" s="15"/>
      <c r="E276" s="15"/>
      <c r="F276" s="15"/>
      <c r="G276" s="15"/>
      <c r="H276" s="15"/>
    </row>
    <row r="277" spans="1:8" ht="37.5">
      <c r="A277" s="23" t="s">
        <v>843</v>
      </c>
      <c r="B277" s="26" t="s">
        <v>130</v>
      </c>
      <c r="C277" s="14" t="s">
        <v>118</v>
      </c>
      <c r="D277" s="15"/>
      <c r="E277" s="15"/>
      <c r="F277" s="15"/>
      <c r="G277" s="15"/>
      <c r="H277" s="15"/>
    </row>
    <row r="278" spans="1:8" ht="37.5">
      <c r="A278" s="23" t="s">
        <v>844</v>
      </c>
      <c r="B278" s="26" t="s">
        <v>131</v>
      </c>
      <c r="C278" s="14" t="s">
        <v>118</v>
      </c>
      <c r="D278" s="15"/>
      <c r="E278" s="15"/>
      <c r="F278" s="15"/>
      <c r="G278" s="15"/>
      <c r="H278" s="15"/>
    </row>
    <row r="279" spans="1:8">
      <c r="A279" s="23" t="s">
        <v>343</v>
      </c>
      <c r="B279" s="15" t="s">
        <v>344</v>
      </c>
      <c r="C279" s="14" t="s">
        <v>345</v>
      </c>
      <c r="D279" s="15"/>
      <c r="E279" s="15"/>
      <c r="F279" s="15"/>
      <c r="G279" s="15"/>
      <c r="H279" s="15"/>
    </row>
    <row r="280" spans="1:8" ht="18.75" customHeight="1">
      <c r="A280" s="343" t="s">
        <v>346</v>
      </c>
      <c r="B280" s="345"/>
      <c r="C280" s="345"/>
      <c r="D280" s="345"/>
      <c r="E280" s="345"/>
      <c r="F280" s="345"/>
      <c r="G280" s="345"/>
      <c r="H280" s="344"/>
    </row>
    <row r="281" spans="1:8">
      <c r="A281" s="346" t="s">
        <v>109</v>
      </c>
      <c r="B281" s="335" t="s">
        <v>110</v>
      </c>
      <c r="C281" s="335" t="s">
        <v>111</v>
      </c>
      <c r="D281" s="335" t="s">
        <v>112</v>
      </c>
      <c r="E281" s="335"/>
      <c r="F281" s="335" t="s">
        <v>347</v>
      </c>
      <c r="G281" s="335"/>
      <c r="H281" s="335" t="s">
        <v>12</v>
      </c>
    </row>
    <row r="282" spans="1:8" ht="37.5">
      <c r="A282" s="346"/>
      <c r="B282" s="335"/>
      <c r="C282" s="335"/>
      <c r="D282" s="14" t="s">
        <v>13</v>
      </c>
      <c r="E282" s="14" t="s">
        <v>14</v>
      </c>
      <c r="F282" s="14" t="s">
        <v>114</v>
      </c>
      <c r="G282" s="14" t="s">
        <v>115</v>
      </c>
      <c r="H282" s="335"/>
    </row>
    <row r="283" spans="1:8">
      <c r="A283" s="23">
        <v>1</v>
      </c>
      <c r="B283" s="14">
        <v>2</v>
      </c>
      <c r="C283" s="14">
        <v>3</v>
      </c>
      <c r="D283" s="14">
        <v>4</v>
      </c>
      <c r="E283" s="14">
        <v>5</v>
      </c>
      <c r="F283" s="14">
        <v>6</v>
      </c>
      <c r="G283" s="14">
        <v>7</v>
      </c>
      <c r="H283" s="14">
        <v>8</v>
      </c>
    </row>
    <row r="284" spans="1:8" ht="37.5" customHeight="1">
      <c r="A284" s="343" t="s">
        <v>679</v>
      </c>
      <c r="B284" s="344"/>
      <c r="C284" s="14" t="s">
        <v>118</v>
      </c>
      <c r="D284" s="15"/>
      <c r="E284" s="15"/>
      <c r="F284" s="15"/>
      <c r="G284" s="15"/>
      <c r="H284" s="15"/>
    </row>
    <row r="285" spans="1:8" ht="37.5">
      <c r="A285" s="23" t="s">
        <v>117</v>
      </c>
      <c r="B285" s="15" t="s">
        <v>348</v>
      </c>
      <c r="C285" s="14" t="s">
        <v>118</v>
      </c>
      <c r="D285" s="15"/>
      <c r="E285" s="15"/>
      <c r="F285" s="15"/>
      <c r="G285" s="15"/>
      <c r="H285" s="15"/>
    </row>
    <row r="286" spans="1:8" ht="37.5">
      <c r="A286" s="23" t="s">
        <v>680</v>
      </c>
      <c r="B286" s="25" t="s">
        <v>349</v>
      </c>
      <c r="C286" s="14" t="s">
        <v>118</v>
      </c>
      <c r="D286" s="15"/>
      <c r="E286" s="15"/>
      <c r="F286" s="15"/>
      <c r="G286" s="15"/>
      <c r="H286" s="15"/>
    </row>
    <row r="287" spans="1:8" ht="37.5">
      <c r="A287" s="23" t="s">
        <v>682</v>
      </c>
      <c r="B287" s="26" t="s">
        <v>350</v>
      </c>
      <c r="C287" s="14" t="s">
        <v>118</v>
      </c>
      <c r="D287" s="15"/>
      <c r="E287" s="15"/>
      <c r="F287" s="15"/>
      <c r="G287" s="15"/>
      <c r="H287" s="15"/>
    </row>
    <row r="288" spans="1:8" ht="37.5">
      <c r="A288" s="23" t="s">
        <v>351</v>
      </c>
      <c r="B288" s="27" t="s">
        <v>352</v>
      </c>
      <c r="C288" s="14" t="s">
        <v>118</v>
      </c>
      <c r="D288" s="15"/>
      <c r="E288" s="15"/>
      <c r="F288" s="15"/>
      <c r="G288" s="15"/>
      <c r="H288" s="15"/>
    </row>
    <row r="289" spans="1:8" ht="37.5">
      <c r="A289" s="23" t="s">
        <v>353</v>
      </c>
      <c r="B289" s="27" t="s">
        <v>120</v>
      </c>
      <c r="C289" s="14" t="s">
        <v>118</v>
      </c>
      <c r="D289" s="15"/>
      <c r="E289" s="15"/>
      <c r="F289" s="15"/>
      <c r="G289" s="15"/>
      <c r="H289" s="15"/>
    </row>
    <row r="290" spans="1:8" ht="37.5">
      <c r="A290" s="23" t="s">
        <v>354</v>
      </c>
      <c r="B290" s="27" t="s">
        <v>121</v>
      </c>
      <c r="C290" s="14" t="s">
        <v>118</v>
      </c>
      <c r="D290" s="15"/>
      <c r="E290" s="15"/>
      <c r="F290" s="15"/>
      <c r="G290" s="15"/>
      <c r="H290" s="15"/>
    </row>
    <row r="291" spans="1:8" ht="37.5">
      <c r="A291" s="23" t="s">
        <v>355</v>
      </c>
      <c r="B291" s="27" t="s">
        <v>122</v>
      </c>
      <c r="C291" s="14" t="s">
        <v>118</v>
      </c>
      <c r="D291" s="15"/>
      <c r="E291" s="15"/>
      <c r="F291" s="15"/>
      <c r="G291" s="15"/>
      <c r="H291" s="15"/>
    </row>
    <row r="292" spans="1:8" ht="37.5">
      <c r="A292" s="23" t="s">
        <v>356</v>
      </c>
      <c r="B292" s="26" t="s">
        <v>357</v>
      </c>
      <c r="C292" s="14" t="s">
        <v>118</v>
      </c>
      <c r="D292" s="15"/>
      <c r="E292" s="15"/>
      <c r="F292" s="15"/>
      <c r="G292" s="15"/>
      <c r="H292" s="15"/>
    </row>
    <row r="293" spans="1:8" ht="37.5">
      <c r="A293" s="23" t="s">
        <v>358</v>
      </c>
      <c r="B293" s="26" t="s">
        <v>359</v>
      </c>
      <c r="C293" s="14" t="s">
        <v>118</v>
      </c>
      <c r="D293" s="15"/>
      <c r="E293" s="15"/>
      <c r="F293" s="15"/>
      <c r="G293" s="15"/>
      <c r="H293" s="15"/>
    </row>
    <row r="294" spans="1:8" ht="37.5">
      <c r="A294" s="23" t="s">
        <v>360</v>
      </c>
      <c r="B294" s="26" t="s">
        <v>361</v>
      </c>
      <c r="C294" s="14" t="s">
        <v>118</v>
      </c>
      <c r="D294" s="15"/>
      <c r="E294" s="15"/>
      <c r="F294" s="15"/>
      <c r="G294" s="15"/>
      <c r="H294" s="15"/>
    </row>
    <row r="295" spans="1:8" ht="37.5">
      <c r="A295" s="23" t="s">
        <v>362</v>
      </c>
      <c r="B295" s="26" t="s">
        <v>363</v>
      </c>
      <c r="C295" s="14" t="s">
        <v>118</v>
      </c>
      <c r="D295" s="15"/>
      <c r="E295" s="15"/>
      <c r="F295" s="15"/>
      <c r="G295" s="15"/>
      <c r="H295" s="15"/>
    </row>
    <row r="296" spans="1:8" ht="37.5">
      <c r="A296" s="23" t="s">
        <v>364</v>
      </c>
      <c r="B296" s="27" t="s">
        <v>365</v>
      </c>
      <c r="C296" s="14" t="s">
        <v>118</v>
      </c>
      <c r="D296" s="15"/>
      <c r="E296" s="15"/>
      <c r="F296" s="15"/>
      <c r="G296" s="15"/>
      <c r="H296" s="15"/>
    </row>
    <row r="297" spans="1:8" ht="37.5">
      <c r="A297" s="23" t="s">
        <v>366</v>
      </c>
      <c r="B297" s="28" t="s">
        <v>367</v>
      </c>
      <c r="C297" s="14" t="s">
        <v>118</v>
      </c>
      <c r="D297" s="15"/>
      <c r="E297" s="15"/>
      <c r="F297" s="15"/>
      <c r="G297" s="15"/>
      <c r="H297" s="15"/>
    </row>
    <row r="298" spans="1:8" ht="37.5">
      <c r="A298" s="23" t="s">
        <v>368</v>
      </c>
      <c r="B298" s="27" t="s">
        <v>369</v>
      </c>
      <c r="C298" s="14" t="s">
        <v>118</v>
      </c>
      <c r="D298" s="15"/>
      <c r="E298" s="15"/>
      <c r="F298" s="15"/>
      <c r="G298" s="15"/>
      <c r="H298" s="15"/>
    </row>
    <row r="299" spans="1:8" ht="37.5">
      <c r="A299" s="23" t="s">
        <v>370</v>
      </c>
      <c r="B299" s="28" t="s">
        <v>367</v>
      </c>
      <c r="C299" s="14" t="s">
        <v>118</v>
      </c>
      <c r="D299" s="15"/>
      <c r="E299" s="15"/>
      <c r="F299" s="15"/>
      <c r="G299" s="15"/>
      <c r="H299" s="15"/>
    </row>
    <row r="300" spans="1:8" ht="37.5">
      <c r="A300" s="23" t="s">
        <v>371</v>
      </c>
      <c r="B300" s="27" t="s">
        <v>372</v>
      </c>
      <c r="C300" s="14" t="s">
        <v>118</v>
      </c>
      <c r="D300" s="15"/>
      <c r="E300" s="15"/>
      <c r="F300" s="15"/>
      <c r="G300" s="15"/>
      <c r="H300" s="15"/>
    </row>
    <row r="301" spans="1:8" ht="37.5">
      <c r="A301" s="23" t="s">
        <v>373</v>
      </c>
      <c r="B301" s="27" t="s">
        <v>244</v>
      </c>
      <c r="C301" s="14" t="s">
        <v>118</v>
      </c>
      <c r="D301" s="15"/>
      <c r="E301" s="15"/>
      <c r="F301" s="15"/>
      <c r="G301" s="15"/>
      <c r="H301" s="15"/>
    </row>
    <row r="302" spans="1:8" ht="37.5">
      <c r="A302" s="23" t="s">
        <v>374</v>
      </c>
      <c r="B302" s="27" t="s">
        <v>375</v>
      </c>
      <c r="C302" s="14" t="s">
        <v>118</v>
      </c>
      <c r="D302" s="15"/>
      <c r="E302" s="15"/>
      <c r="F302" s="15"/>
      <c r="G302" s="15"/>
      <c r="H302" s="15"/>
    </row>
    <row r="303" spans="1:8" ht="37.5">
      <c r="A303" s="23" t="s">
        <v>376</v>
      </c>
      <c r="B303" s="28" t="s">
        <v>130</v>
      </c>
      <c r="C303" s="14" t="s">
        <v>118</v>
      </c>
      <c r="D303" s="15"/>
      <c r="E303" s="15"/>
      <c r="F303" s="15"/>
      <c r="G303" s="15"/>
      <c r="H303" s="15"/>
    </row>
    <row r="304" spans="1:8" ht="37.5">
      <c r="A304" s="23" t="s">
        <v>377</v>
      </c>
      <c r="B304" s="28" t="s">
        <v>131</v>
      </c>
      <c r="C304" s="14" t="s">
        <v>118</v>
      </c>
      <c r="D304" s="15"/>
      <c r="E304" s="15"/>
      <c r="F304" s="15"/>
      <c r="G304" s="15"/>
      <c r="H304" s="15"/>
    </row>
    <row r="305" spans="1:8" ht="37.5">
      <c r="A305" s="23">
        <v>37257</v>
      </c>
      <c r="B305" s="26" t="s">
        <v>378</v>
      </c>
      <c r="C305" s="14" t="s">
        <v>118</v>
      </c>
      <c r="D305" s="15"/>
      <c r="E305" s="15"/>
      <c r="F305" s="15"/>
      <c r="G305" s="15"/>
      <c r="H305" s="15"/>
    </row>
    <row r="306" spans="1:8" ht="37.5">
      <c r="A306" s="23" t="s">
        <v>379</v>
      </c>
      <c r="B306" s="27" t="s">
        <v>120</v>
      </c>
      <c r="C306" s="14" t="s">
        <v>118</v>
      </c>
      <c r="D306" s="15"/>
      <c r="E306" s="15"/>
      <c r="F306" s="15"/>
      <c r="G306" s="15"/>
      <c r="H306" s="15"/>
    </row>
    <row r="307" spans="1:8" ht="37.5">
      <c r="A307" s="23" t="s">
        <v>380</v>
      </c>
      <c r="B307" s="27" t="s">
        <v>121</v>
      </c>
      <c r="C307" s="14" t="s">
        <v>118</v>
      </c>
      <c r="D307" s="15"/>
      <c r="E307" s="15"/>
      <c r="F307" s="15"/>
      <c r="G307" s="15"/>
      <c r="H307" s="15"/>
    </row>
    <row r="308" spans="1:8" ht="37.5">
      <c r="A308" s="23" t="s">
        <v>381</v>
      </c>
      <c r="B308" s="27" t="s">
        <v>122</v>
      </c>
      <c r="C308" s="14" t="s">
        <v>118</v>
      </c>
      <c r="D308" s="15"/>
      <c r="E308" s="15"/>
      <c r="F308" s="15"/>
      <c r="G308" s="15"/>
      <c r="H308" s="15"/>
    </row>
    <row r="309" spans="1:8" ht="37.5">
      <c r="A309" s="23" t="s">
        <v>684</v>
      </c>
      <c r="B309" s="26" t="s">
        <v>382</v>
      </c>
      <c r="C309" s="14" t="s">
        <v>118</v>
      </c>
      <c r="D309" s="15"/>
      <c r="E309" s="15"/>
      <c r="F309" s="15"/>
      <c r="G309" s="15"/>
      <c r="H309" s="15"/>
    </row>
    <row r="310" spans="1:8" ht="37.5">
      <c r="A310" s="23" t="s">
        <v>681</v>
      </c>
      <c r="B310" s="25" t="s">
        <v>383</v>
      </c>
      <c r="C310" s="14" t="s">
        <v>118</v>
      </c>
      <c r="D310" s="15"/>
      <c r="E310" s="15"/>
      <c r="F310" s="15"/>
      <c r="G310" s="15"/>
      <c r="H310" s="15"/>
    </row>
    <row r="311" spans="1:8" ht="37.5">
      <c r="A311" s="23" t="s">
        <v>845</v>
      </c>
      <c r="B311" s="26" t="s">
        <v>384</v>
      </c>
      <c r="C311" s="14" t="s">
        <v>118</v>
      </c>
      <c r="D311" s="15"/>
      <c r="E311" s="15"/>
      <c r="F311" s="15"/>
      <c r="G311" s="15"/>
      <c r="H311" s="15"/>
    </row>
    <row r="312" spans="1:8" ht="37.5">
      <c r="A312" s="23" t="s">
        <v>385</v>
      </c>
      <c r="B312" s="27" t="s">
        <v>386</v>
      </c>
      <c r="C312" s="14" t="s">
        <v>118</v>
      </c>
      <c r="D312" s="15"/>
      <c r="E312" s="15"/>
      <c r="F312" s="15"/>
      <c r="G312" s="15"/>
      <c r="H312" s="15"/>
    </row>
    <row r="313" spans="1:8" ht="37.5">
      <c r="A313" s="23" t="s">
        <v>387</v>
      </c>
      <c r="B313" s="27" t="s">
        <v>120</v>
      </c>
      <c r="C313" s="14" t="s">
        <v>118</v>
      </c>
      <c r="D313" s="15"/>
      <c r="E313" s="15"/>
      <c r="F313" s="15"/>
      <c r="G313" s="15"/>
      <c r="H313" s="15"/>
    </row>
    <row r="314" spans="1:8" ht="37.5">
      <c r="A314" s="23" t="s">
        <v>388</v>
      </c>
      <c r="B314" s="27" t="s">
        <v>121</v>
      </c>
      <c r="C314" s="14" t="s">
        <v>118</v>
      </c>
      <c r="D314" s="15"/>
      <c r="E314" s="15"/>
      <c r="F314" s="15"/>
      <c r="G314" s="15"/>
      <c r="H314" s="15"/>
    </row>
    <row r="315" spans="1:8" ht="37.5">
      <c r="A315" s="23" t="s">
        <v>389</v>
      </c>
      <c r="B315" s="27" t="s">
        <v>122</v>
      </c>
      <c r="C315" s="14" t="s">
        <v>118</v>
      </c>
      <c r="D315" s="15"/>
      <c r="E315" s="15"/>
      <c r="F315" s="15"/>
      <c r="G315" s="15"/>
      <c r="H315" s="15"/>
    </row>
    <row r="316" spans="1:8" ht="37.5">
      <c r="A316" s="23" t="s">
        <v>390</v>
      </c>
      <c r="B316" s="27" t="s">
        <v>234</v>
      </c>
      <c r="C316" s="14" t="s">
        <v>118</v>
      </c>
      <c r="D316" s="15"/>
      <c r="E316" s="15"/>
      <c r="F316" s="15"/>
      <c r="G316" s="15"/>
      <c r="H316" s="15"/>
    </row>
    <row r="317" spans="1:8" ht="37.5">
      <c r="A317" s="23" t="s">
        <v>391</v>
      </c>
      <c r="B317" s="27" t="s">
        <v>236</v>
      </c>
      <c r="C317" s="14" t="s">
        <v>118</v>
      </c>
      <c r="D317" s="15"/>
      <c r="E317" s="15"/>
      <c r="F317" s="15"/>
      <c r="G317" s="15"/>
      <c r="H317" s="15"/>
    </row>
    <row r="318" spans="1:8" ht="37.5">
      <c r="A318" s="23" t="s">
        <v>392</v>
      </c>
      <c r="B318" s="27" t="s">
        <v>238</v>
      </c>
      <c r="C318" s="14" t="s">
        <v>118</v>
      </c>
      <c r="D318" s="15"/>
      <c r="E318" s="15"/>
      <c r="F318" s="15"/>
      <c r="G318" s="15"/>
      <c r="H318" s="15"/>
    </row>
    <row r="319" spans="1:8" ht="37.5">
      <c r="A319" s="23" t="s">
        <v>393</v>
      </c>
      <c r="B319" s="27" t="s">
        <v>242</v>
      </c>
      <c r="C319" s="14" t="s">
        <v>118</v>
      </c>
      <c r="D319" s="15"/>
      <c r="E319" s="15"/>
      <c r="F319" s="15"/>
      <c r="G319" s="15"/>
      <c r="H319" s="15"/>
    </row>
    <row r="320" spans="1:8" ht="37.5">
      <c r="A320" s="23" t="s">
        <v>394</v>
      </c>
      <c r="B320" s="27" t="s">
        <v>244</v>
      </c>
      <c r="C320" s="14" t="s">
        <v>118</v>
      </c>
      <c r="D320" s="15"/>
      <c r="E320" s="15"/>
      <c r="F320" s="15"/>
      <c r="G320" s="15"/>
      <c r="H320" s="15"/>
    </row>
    <row r="321" spans="1:8" ht="37.5">
      <c r="A321" s="23" t="s">
        <v>395</v>
      </c>
      <c r="B321" s="27" t="s">
        <v>246</v>
      </c>
      <c r="C321" s="14" t="s">
        <v>118</v>
      </c>
      <c r="D321" s="15"/>
      <c r="E321" s="15"/>
      <c r="F321" s="15"/>
      <c r="G321" s="15"/>
      <c r="H321" s="15"/>
    </row>
    <row r="322" spans="1:8" ht="37.5">
      <c r="A322" s="23" t="s">
        <v>396</v>
      </c>
      <c r="B322" s="28" t="s">
        <v>130</v>
      </c>
      <c r="C322" s="14" t="s">
        <v>118</v>
      </c>
      <c r="D322" s="15"/>
      <c r="E322" s="15"/>
      <c r="F322" s="15"/>
      <c r="G322" s="15"/>
      <c r="H322" s="15"/>
    </row>
    <row r="323" spans="1:8" ht="37.5">
      <c r="A323" s="23" t="s">
        <v>397</v>
      </c>
      <c r="B323" s="28" t="s">
        <v>131</v>
      </c>
      <c r="C323" s="14" t="s">
        <v>118</v>
      </c>
      <c r="D323" s="15"/>
      <c r="E323" s="15"/>
      <c r="F323" s="15"/>
      <c r="G323" s="15"/>
      <c r="H323" s="15"/>
    </row>
    <row r="324" spans="1:8" ht="37.5">
      <c r="A324" s="23" t="s">
        <v>846</v>
      </c>
      <c r="B324" s="26" t="s">
        <v>398</v>
      </c>
      <c r="C324" s="14" t="s">
        <v>118</v>
      </c>
      <c r="D324" s="15"/>
      <c r="E324" s="15"/>
      <c r="F324" s="15"/>
      <c r="G324" s="15"/>
      <c r="H324" s="15"/>
    </row>
    <row r="325" spans="1:8" ht="37.5">
      <c r="A325" s="23" t="s">
        <v>847</v>
      </c>
      <c r="B325" s="26" t="s">
        <v>399</v>
      </c>
      <c r="C325" s="14" t="s">
        <v>118</v>
      </c>
      <c r="D325" s="15"/>
      <c r="E325" s="15"/>
      <c r="F325" s="15"/>
      <c r="G325" s="15"/>
      <c r="H325" s="15"/>
    </row>
    <row r="326" spans="1:8" ht="37.5">
      <c r="A326" s="23" t="s">
        <v>400</v>
      </c>
      <c r="B326" s="27" t="s">
        <v>386</v>
      </c>
      <c r="C326" s="14" t="s">
        <v>118</v>
      </c>
      <c r="D326" s="15"/>
      <c r="E326" s="15"/>
      <c r="F326" s="15"/>
      <c r="G326" s="15"/>
      <c r="H326" s="15"/>
    </row>
    <row r="327" spans="1:8" ht="37.5">
      <c r="A327" s="23" t="s">
        <v>401</v>
      </c>
      <c r="B327" s="27" t="s">
        <v>120</v>
      </c>
      <c r="C327" s="14" t="s">
        <v>118</v>
      </c>
      <c r="D327" s="15"/>
      <c r="E327" s="15"/>
      <c r="F327" s="15"/>
      <c r="G327" s="15"/>
      <c r="H327" s="15"/>
    </row>
    <row r="328" spans="1:8" ht="37.5">
      <c r="A328" s="23" t="s">
        <v>402</v>
      </c>
      <c r="B328" s="27" t="s">
        <v>121</v>
      </c>
      <c r="C328" s="14" t="s">
        <v>118</v>
      </c>
      <c r="D328" s="15"/>
      <c r="E328" s="15"/>
      <c r="F328" s="15"/>
      <c r="G328" s="15"/>
      <c r="H328" s="15"/>
    </row>
    <row r="329" spans="1:8" ht="37.5">
      <c r="A329" s="23" t="s">
        <v>402</v>
      </c>
      <c r="B329" s="27" t="s">
        <v>122</v>
      </c>
      <c r="C329" s="14" t="s">
        <v>118</v>
      </c>
      <c r="D329" s="15"/>
      <c r="E329" s="15"/>
      <c r="F329" s="15"/>
      <c r="G329" s="15"/>
      <c r="H329" s="15"/>
    </row>
    <row r="330" spans="1:8" ht="37.5">
      <c r="A330" s="23" t="s">
        <v>403</v>
      </c>
      <c r="B330" s="27" t="s">
        <v>234</v>
      </c>
      <c r="C330" s="14" t="s">
        <v>118</v>
      </c>
      <c r="D330" s="15"/>
      <c r="E330" s="15"/>
      <c r="F330" s="15"/>
      <c r="G330" s="15"/>
      <c r="H330" s="15"/>
    </row>
    <row r="331" spans="1:8" ht="37.5">
      <c r="A331" s="23" t="s">
        <v>404</v>
      </c>
      <c r="B331" s="27" t="s">
        <v>236</v>
      </c>
      <c r="C331" s="14" t="s">
        <v>118</v>
      </c>
      <c r="D331" s="15"/>
      <c r="E331" s="15"/>
      <c r="F331" s="15"/>
      <c r="G331" s="15"/>
      <c r="H331" s="15"/>
    </row>
    <row r="332" spans="1:8" ht="37.5">
      <c r="A332" s="23" t="s">
        <v>405</v>
      </c>
      <c r="B332" s="27" t="s">
        <v>238</v>
      </c>
      <c r="C332" s="14" t="s">
        <v>118</v>
      </c>
      <c r="D332" s="15"/>
      <c r="E332" s="15"/>
      <c r="F332" s="15"/>
      <c r="G332" s="15"/>
      <c r="H332" s="15"/>
    </row>
    <row r="333" spans="1:8" ht="37.5">
      <c r="A333" s="23" t="s">
        <v>406</v>
      </c>
      <c r="B333" s="27" t="s">
        <v>242</v>
      </c>
      <c r="C333" s="14" t="s">
        <v>118</v>
      </c>
      <c r="D333" s="15"/>
      <c r="E333" s="15"/>
      <c r="F333" s="15"/>
      <c r="G333" s="15"/>
      <c r="H333" s="15"/>
    </row>
    <row r="334" spans="1:8" ht="37.5">
      <c r="A334" s="23" t="s">
        <v>407</v>
      </c>
      <c r="B334" s="27" t="s">
        <v>244</v>
      </c>
      <c r="C334" s="14" t="s">
        <v>118</v>
      </c>
      <c r="D334" s="15"/>
      <c r="E334" s="15"/>
      <c r="F334" s="15"/>
      <c r="G334" s="15"/>
      <c r="H334" s="15"/>
    </row>
    <row r="335" spans="1:8" ht="37.5">
      <c r="A335" s="23" t="s">
        <v>408</v>
      </c>
      <c r="B335" s="27" t="s">
        <v>246</v>
      </c>
      <c r="C335" s="14" t="s">
        <v>118</v>
      </c>
      <c r="D335" s="15"/>
      <c r="E335" s="15"/>
      <c r="F335" s="15"/>
      <c r="G335" s="15"/>
      <c r="H335" s="15"/>
    </row>
    <row r="336" spans="1:8" ht="37.5">
      <c r="A336" s="23" t="s">
        <v>409</v>
      </c>
      <c r="B336" s="28" t="s">
        <v>130</v>
      </c>
      <c r="C336" s="14" t="s">
        <v>118</v>
      </c>
      <c r="D336" s="15"/>
      <c r="E336" s="15"/>
      <c r="F336" s="15"/>
      <c r="G336" s="15"/>
      <c r="H336" s="15"/>
    </row>
    <row r="337" spans="1:8" ht="37.5">
      <c r="A337" s="23" t="s">
        <v>410</v>
      </c>
      <c r="B337" s="28" t="s">
        <v>131</v>
      </c>
      <c r="C337" s="14" t="s">
        <v>118</v>
      </c>
      <c r="D337" s="15"/>
      <c r="E337" s="15"/>
      <c r="F337" s="15"/>
      <c r="G337" s="15"/>
      <c r="H337" s="15"/>
    </row>
    <row r="338" spans="1:8" ht="30.75" customHeight="1">
      <c r="A338" s="23" t="s">
        <v>685</v>
      </c>
      <c r="B338" s="25" t="s">
        <v>848</v>
      </c>
      <c r="C338" s="14" t="s">
        <v>118</v>
      </c>
      <c r="D338" s="15"/>
      <c r="E338" s="15"/>
      <c r="F338" s="15"/>
      <c r="G338" s="15"/>
      <c r="H338" s="15"/>
    </row>
    <row r="339" spans="1:8" ht="37.5">
      <c r="A339" s="23" t="s">
        <v>686</v>
      </c>
      <c r="B339" s="25" t="s">
        <v>411</v>
      </c>
      <c r="C339" s="14" t="s">
        <v>118</v>
      </c>
      <c r="D339" s="15"/>
      <c r="E339" s="15"/>
      <c r="F339" s="15"/>
      <c r="G339" s="15"/>
      <c r="H339" s="15"/>
    </row>
    <row r="340" spans="1:8" ht="37.5">
      <c r="A340" s="23" t="s">
        <v>849</v>
      </c>
      <c r="B340" s="26" t="s">
        <v>412</v>
      </c>
      <c r="C340" s="14" t="s">
        <v>118</v>
      </c>
      <c r="D340" s="15"/>
      <c r="E340" s="15"/>
      <c r="F340" s="15"/>
      <c r="G340" s="15"/>
      <c r="H340" s="15"/>
    </row>
    <row r="341" spans="1:8" ht="37.5">
      <c r="A341" s="23" t="s">
        <v>850</v>
      </c>
      <c r="B341" s="26" t="s">
        <v>413</v>
      </c>
      <c r="C341" s="14" t="s">
        <v>118</v>
      </c>
      <c r="D341" s="15"/>
      <c r="E341" s="15"/>
      <c r="F341" s="15"/>
      <c r="G341" s="15"/>
      <c r="H341" s="15"/>
    </row>
    <row r="342" spans="1:8" ht="37.5">
      <c r="A342" s="23" t="s">
        <v>133</v>
      </c>
      <c r="B342" s="15" t="s">
        <v>414</v>
      </c>
      <c r="C342" s="14" t="s">
        <v>118</v>
      </c>
      <c r="D342" s="15"/>
      <c r="E342" s="15"/>
      <c r="F342" s="15"/>
      <c r="G342" s="15"/>
      <c r="H342" s="15"/>
    </row>
    <row r="343" spans="1:8" ht="37.5">
      <c r="A343" s="23" t="s">
        <v>694</v>
      </c>
      <c r="B343" s="25" t="s">
        <v>415</v>
      </c>
      <c r="C343" s="14" t="s">
        <v>118</v>
      </c>
      <c r="D343" s="15"/>
      <c r="E343" s="15"/>
      <c r="F343" s="15"/>
      <c r="G343" s="15"/>
      <c r="H343" s="15"/>
    </row>
    <row r="344" spans="1:8" ht="37.5">
      <c r="A344" s="23" t="s">
        <v>698</v>
      </c>
      <c r="B344" s="25" t="s">
        <v>416</v>
      </c>
      <c r="C344" s="14" t="s">
        <v>118</v>
      </c>
      <c r="D344" s="15"/>
      <c r="E344" s="15"/>
      <c r="F344" s="15"/>
      <c r="G344" s="15"/>
      <c r="H344" s="15"/>
    </row>
    <row r="345" spans="1:8" ht="37.5">
      <c r="A345" s="23" t="s">
        <v>699</v>
      </c>
      <c r="B345" s="25" t="s">
        <v>417</v>
      </c>
      <c r="C345" s="14" t="s">
        <v>118</v>
      </c>
      <c r="D345" s="15"/>
      <c r="E345" s="15"/>
      <c r="F345" s="15"/>
      <c r="G345" s="15"/>
      <c r="H345" s="15"/>
    </row>
    <row r="346" spans="1:8" ht="37.5">
      <c r="A346" s="23" t="s">
        <v>700</v>
      </c>
      <c r="B346" s="25" t="s">
        <v>418</v>
      </c>
      <c r="C346" s="14" t="s">
        <v>118</v>
      </c>
      <c r="D346" s="15"/>
      <c r="E346" s="15"/>
      <c r="F346" s="15"/>
      <c r="G346" s="15"/>
      <c r="H346" s="15"/>
    </row>
    <row r="347" spans="1:8" ht="37.5">
      <c r="A347" s="23" t="s">
        <v>701</v>
      </c>
      <c r="B347" s="25" t="s">
        <v>419</v>
      </c>
      <c r="C347" s="14" t="s">
        <v>118</v>
      </c>
      <c r="D347" s="15"/>
      <c r="E347" s="15"/>
      <c r="F347" s="15"/>
      <c r="G347" s="15"/>
      <c r="H347" s="15"/>
    </row>
    <row r="348" spans="1:8" ht="37.5">
      <c r="A348" s="23" t="s">
        <v>715</v>
      </c>
      <c r="B348" s="26" t="s">
        <v>420</v>
      </c>
      <c r="C348" s="14" t="s">
        <v>118</v>
      </c>
      <c r="D348" s="15"/>
      <c r="E348" s="15"/>
      <c r="F348" s="15"/>
      <c r="G348" s="15"/>
      <c r="H348" s="15"/>
    </row>
    <row r="349" spans="1:8" ht="37.5">
      <c r="A349" s="23" t="s">
        <v>421</v>
      </c>
      <c r="B349" s="27" t="s">
        <v>422</v>
      </c>
      <c r="C349" s="14" t="s">
        <v>118</v>
      </c>
      <c r="D349" s="15"/>
      <c r="E349" s="15"/>
      <c r="F349" s="15"/>
      <c r="G349" s="15"/>
      <c r="H349" s="15"/>
    </row>
    <row r="350" spans="1:8" ht="37.5">
      <c r="A350" s="23" t="s">
        <v>716</v>
      </c>
      <c r="B350" s="26" t="s">
        <v>423</v>
      </c>
      <c r="C350" s="14" t="s">
        <v>118</v>
      </c>
      <c r="D350" s="15"/>
      <c r="E350" s="15"/>
      <c r="F350" s="15"/>
      <c r="G350" s="15"/>
      <c r="H350" s="15"/>
    </row>
    <row r="351" spans="1:8" ht="37.5">
      <c r="A351" s="23" t="s">
        <v>424</v>
      </c>
      <c r="B351" s="27" t="s">
        <v>425</v>
      </c>
      <c r="C351" s="14" t="s">
        <v>118</v>
      </c>
      <c r="D351" s="15"/>
      <c r="E351" s="15"/>
      <c r="F351" s="15"/>
      <c r="G351" s="15"/>
      <c r="H351" s="15"/>
    </row>
    <row r="352" spans="1:8" ht="37.5">
      <c r="A352" s="23" t="s">
        <v>702</v>
      </c>
      <c r="B352" s="25" t="s">
        <v>426</v>
      </c>
      <c r="C352" s="14" t="s">
        <v>118</v>
      </c>
      <c r="D352" s="15"/>
      <c r="E352" s="15"/>
      <c r="F352" s="15"/>
      <c r="G352" s="15"/>
      <c r="H352" s="15"/>
    </row>
    <row r="353" spans="1:8" ht="37.5">
      <c r="A353" s="23" t="s">
        <v>703</v>
      </c>
      <c r="B353" s="25" t="s">
        <v>427</v>
      </c>
      <c r="C353" s="14" t="s">
        <v>118</v>
      </c>
      <c r="D353" s="15"/>
      <c r="E353" s="15"/>
      <c r="F353" s="15"/>
      <c r="G353" s="15"/>
      <c r="H353" s="15"/>
    </row>
    <row r="354" spans="1:8">
      <c r="A354" s="23" t="s">
        <v>173</v>
      </c>
      <c r="B354" s="15" t="s">
        <v>169</v>
      </c>
      <c r="C354" s="14" t="s">
        <v>223</v>
      </c>
      <c r="D354" s="15"/>
      <c r="E354" s="15"/>
      <c r="F354" s="15"/>
      <c r="G354" s="15"/>
      <c r="H354" s="15"/>
    </row>
    <row r="355" spans="1:8" ht="56.25">
      <c r="A355" s="23" t="s">
        <v>723</v>
      </c>
      <c r="B355" s="25" t="s">
        <v>428</v>
      </c>
      <c r="C355" s="14" t="s">
        <v>118</v>
      </c>
      <c r="D355" s="15"/>
      <c r="E355" s="15"/>
      <c r="F355" s="15"/>
      <c r="G355" s="15"/>
      <c r="H355" s="15"/>
    </row>
    <row r="356" spans="1:8" ht="37.5">
      <c r="A356" s="23" t="s">
        <v>724</v>
      </c>
      <c r="B356" s="26" t="s">
        <v>429</v>
      </c>
      <c r="C356" s="14" t="s">
        <v>118</v>
      </c>
      <c r="D356" s="15"/>
      <c r="E356" s="15"/>
      <c r="F356" s="15"/>
      <c r="G356" s="15"/>
      <c r="H356" s="15"/>
    </row>
    <row r="357" spans="1:8" ht="37.5">
      <c r="A357" s="23" t="s">
        <v>725</v>
      </c>
      <c r="B357" s="26" t="s">
        <v>430</v>
      </c>
      <c r="C357" s="14" t="s">
        <v>118</v>
      </c>
      <c r="D357" s="15"/>
      <c r="E357" s="15"/>
      <c r="F357" s="15"/>
      <c r="G357" s="15"/>
      <c r="H357" s="15"/>
    </row>
    <row r="358" spans="1:8" ht="37.5">
      <c r="A358" s="23" t="s">
        <v>726</v>
      </c>
      <c r="B358" s="26" t="s">
        <v>431</v>
      </c>
      <c r="C358" s="14" t="s">
        <v>118</v>
      </c>
      <c r="D358" s="15"/>
      <c r="E358" s="15"/>
      <c r="F358" s="15"/>
      <c r="G358" s="15"/>
      <c r="H358" s="15"/>
    </row>
    <row r="359" spans="1:8" ht="56.25">
      <c r="A359" s="23" t="s">
        <v>727</v>
      </c>
      <c r="B359" s="25" t="s">
        <v>432</v>
      </c>
      <c r="C359" s="14" t="s">
        <v>223</v>
      </c>
      <c r="D359" s="15"/>
      <c r="E359" s="15"/>
      <c r="F359" s="15"/>
      <c r="G359" s="15"/>
      <c r="H359" s="15"/>
    </row>
    <row r="360" spans="1:8" ht="37.5">
      <c r="A360" s="23" t="s">
        <v>851</v>
      </c>
      <c r="B360" s="26" t="s">
        <v>433</v>
      </c>
      <c r="C360" s="14" t="s">
        <v>118</v>
      </c>
      <c r="D360" s="15"/>
      <c r="E360" s="15"/>
      <c r="F360" s="15"/>
      <c r="G360" s="15"/>
      <c r="H360" s="15"/>
    </row>
    <row r="361" spans="1:8" ht="37.5">
      <c r="A361" s="23" t="s">
        <v>852</v>
      </c>
      <c r="B361" s="26" t="s">
        <v>434</v>
      </c>
      <c r="C361" s="14" t="s">
        <v>118</v>
      </c>
      <c r="D361" s="15"/>
      <c r="E361" s="15"/>
      <c r="F361" s="15"/>
      <c r="G361" s="15"/>
      <c r="H361" s="15"/>
    </row>
    <row r="362" spans="1:8" ht="37.5">
      <c r="A362" s="23" t="s">
        <v>853</v>
      </c>
      <c r="B362" s="26" t="s">
        <v>435</v>
      </c>
      <c r="C362" s="14" t="s">
        <v>118</v>
      </c>
      <c r="D362" s="15"/>
      <c r="E362" s="15"/>
      <c r="F362" s="15"/>
      <c r="G362" s="15"/>
      <c r="H362" s="15"/>
    </row>
  </sheetData>
  <mergeCells count="23">
    <mergeCell ref="A18:H18"/>
    <mergeCell ref="A230:H230"/>
    <mergeCell ref="H15:H16"/>
    <mergeCell ref="A5:H5"/>
    <mergeCell ref="A6:H6"/>
    <mergeCell ref="A8:H8"/>
    <mergeCell ref="A9:H9"/>
    <mergeCell ref="A10:H10"/>
    <mergeCell ref="A12:H12"/>
    <mergeCell ref="A13:H13"/>
    <mergeCell ref="A15:A16"/>
    <mergeCell ref="B15:B16"/>
    <mergeCell ref="C15:C16"/>
    <mergeCell ref="D15:E15"/>
    <mergeCell ref="F15:G15"/>
    <mergeCell ref="A284:B284"/>
    <mergeCell ref="A280:H280"/>
    <mergeCell ref="A281:A282"/>
    <mergeCell ref="B281:B282"/>
    <mergeCell ref="C281:C282"/>
    <mergeCell ref="D281:E281"/>
    <mergeCell ref="F281:G281"/>
    <mergeCell ref="H281:H282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19</vt:i4>
      </vt:variant>
    </vt:vector>
  </HeadingPairs>
  <TitlesOfParts>
    <vt:vector size="3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2019-08-06T06:09:46Z</dcterms:modified>
</cp:coreProperties>
</file>