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erv\обменник\ПТ Служба\ПТО\Инвест программа ОТЧЕТ за 2024г\"/>
    </mc:Choice>
  </mc:AlternateContent>
  <xr:revisionPtr revIDLastSave="0" documentId="13_ncr:1_{6C1248D3-894A-4FB5-9708-020AA45756FB}" xr6:coauthVersionLast="47" xr6:coauthVersionMax="47" xr10:uidLastSave="{00000000-0000-0000-0000-000000000000}"/>
  <bookViews>
    <workbookView xWindow="-120" yWindow="-120" windowWidth="29040" windowHeight="15720" firstSheet="9" activeTab="9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r:id="rId10"/>
    <sheet name="11" sheetId="11" r:id="rId11"/>
    <sheet name="12" sheetId="12" r:id="rId12"/>
    <sheet name="13" sheetId="13" r:id="rId13"/>
    <sheet name="15" sheetId="15" r:id="rId14"/>
    <sheet name="14" sheetId="14" r:id="rId15"/>
    <sheet name="16" sheetId="16" r:id="rId16"/>
    <sheet name="17" sheetId="17" r:id="rId17"/>
    <sheet name="18" sheetId="18" r:id="rId18"/>
    <sheet name="19" sheetId="19" r:id="rId19"/>
    <sheet name="20" sheetId="20" r:id="rId20"/>
  </sheets>
  <externalReferences>
    <externalReference r:id="rId21"/>
  </externalReferences>
  <definedNames>
    <definedName name="_xlnm.Print_Area" localSheetId="0">'1'!$A$1:$AD$20</definedName>
    <definedName name="_xlnm.Print_Area" localSheetId="9">'10'!$B$13:$P$33</definedName>
    <definedName name="_xlnm.Print_Area" localSheetId="10">'11'!$A$1:$X$44</definedName>
    <definedName name="_xlnm.Print_Area" localSheetId="11">'12'!$A$14:$Q$35</definedName>
    <definedName name="_xlnm.Print_Area" localSheetId="12">'13'!$A$1:$CB$47</definedName>
    <definedName name="_xlnm.Print_Area" localSheetId="14">'14'!$A$1:$AI$33</definedName>
    <definedName name="_xlnm.Print_Area" localSheetId="13">'15'!$A$1:$BS$35</definedName>
    <definedName name="_xlnm.Print_Area" localSheetId="15">'16'!$A$1:$BI$33</definedName>
    <definedName name="_xlnm.Print_Area" localSheetId="16">'17'!$A$1:$BC$43</definedName>
    <definedName name="_xlnm.Print_Area" localSheetId="17">'18'!$A$1:$AP$41</definedName>
    <definedName name="_xlnm.Print_Area" localSheetId="18">'19'!$A$1:$N$35</definedName>
    <definedName name="_xlnm.Print_Area" localSheetId="1">'2'!$A$1:$U$19</definedName>
    <definedName name="_xlnm.Print_Area" localSheetId="2">'3'!$A$1:$X$21</definedName>
    <definedName name="_xlnm.Print_Area" localSheetId="3">'4'!$A$1:$W$28</definedName>
    <definedName name="_xlnm.Print_Area" localSheetId="4">'5'!$A$1:$AB$18</definedName>
    <definedName name="_xlnm.Print_Area" localSheetId="5">'6'!$A$1:$V$19</definedName>
    <definedName name="_xlnm.Print_Area" localSheetId="6">'7'!$A$1:$AT$19</definedName>
    <definedName name="_xlnm.Print_Area" localSheetId="7">'8'!$A$1:$N$20</definedName>
    <definedName name="_xlnm.Print_Area" localSheetId="8">'9'!$A$1:$I$362</definedName>
  </definedNames>
  <calcPr calcId="181029" refMode="R1C1"/>
</workbook>
</file>

<file path=xl/calcChain.xml><?xml version="1.0" encoding="utf-8"?>
<calcChain xmlns="http://schemas.openxmlformats.org/spreadsheetml/2006/main">
  <c r="E345" i="20" l="1"/>
  <c r="E344" i="20"/>
  <c r="E340" i="20"/>
  <c r="E333" i="20"/>
  <c r="E320" i="20"/>
  <c r="E195" i="20"/>
  <c r="E130" i="20"/>
  <c r="E108" i="20"/>
  <c r="E105" i="20"/>
  <c r="E104" i="20"/>
  <c r="E102" i="20"/>
  <c r="E99" i="20"/>
  <c r="E75" i="20"/>
  <c r="E72" i="20"/>
  <c r="E71" i="20"/>
  <c r="E69" i="20"/>
  <c r="E68" i="20"/>
  <c r="E67" i="20"/>
  <c r="E63" i="20"/>
  <c r="E61" i="20"/>
  <c r="E60" i="20"/>
  <c r="E57" i="20"/>
  <c r="E56" i="20" s="1"/>
  <c r="D57" i="20"/>
  <c r="E44" i="20"/>
  <c r="E52" i="20" s="1"/>
  <c r="E37" i="20"/>
  <c r="E29" i="20"/>
  <c r="D345" i="20"/>
  <c r="D344" i="20"/>
  <c r="D340" i="20"/>
  <c r="D333" i="20"/>
  <c r="D320" i="20"/>
  <c r="D195" i="20"/>
  <c r="E184" i="20"/>
  <c r="D184" i="20"/>
  <c r="D130" i="20"/>
  <c r="D108" i="20"/>
  <c r="D105" i="20"/>
  <c r="D104" i="20"/>
  <c r="D75" i="20"/>
  <c r="D72" i="20"/>
  <c r="D71" i="20"/>
  <c r="D69" i="20"/>
  <c r="D68" i="20"/>
  <c r="D67" i="20"/>
  <c r="D63" i="20"/>
  <c r="D61" i="20"/>
  <c r="D60" i="20"/>
  <c r="D56" i="20"/>
  <c r="D44" i="20"/>
  <c r="D52" i="20" s="1"/>
  <c r="D37" i="20"/>
  <c r="D29" i="20"/>
  <c r="AD35" i="17" l="1"/>
  <c r="AX35" i="17"/>
  <c r="AI35" i="17" s="1"/>
  <c r="T35" i="17"/>
  <c r="H35" i="17"/>
  <c r="H34" i="17"/>
  <c r="I35" i="17"/>
  <c r="E46" i="17"/>
  <c r="E47" i="17"/>
  <c r="E48" i="17"/>
  <c r="E49" i="17"/>
  <c r="E50" i="17"/>
  <c r="H23" i="12"/>
  <c r="H32" i="12"/>
  <c r="H32" i="10" l="1"/>
  <c r="G32" i="10"/>
  <c r="G31" i="10"/>
  <c r="G22" i="10"/>
  <c r="E281" i="20"/>
  <c r="E265" i="20" s="1"/>
  <c r="E297" i="20"/>
  <c r="E303" i="20" s="1"/>
  <c r="D223" i="20" l="1"/>
  <c r="D222" i="20" s="1"/>
  <c r="D175" i="20"/>
  <c r="D147" i="20"/>
  <c r="E175" i="20" l="1"/>
  <c r="D23" i="20" l="1"/>
  <c r="E23" i="20"/>
  <c r="E53" i="20" l="1"/>
  <c r="E55" i="20"/>
  <c r="D125" i="20" l="1"/>
  <c r="D124" i="20" s="1"/>
  <c r="E38" i="20" l="1"/>
  <c r="S34" i="17" l="1"/>
  <c r="I34" i="17" s="1"/>
  <c r="I32" i="12"/>
  <c r="L31" i="10"/>
  <c r="D103" i="20"/>
  <c r="E125" i="20"/>
  <c r="E124" i="20" s="1"/>
  <c r="E87" i="20"/>
  <c r="P22" i="18" l="1"/>
  <c r="P21" i="18"/>
  <c r="P31" i="18"/>
  <c r="G30" i="10"/>
  <c r="AD34" i="17"/>
  <c r="AD33" i="17" s="1"/>
  <c r="AD25" i="17"/>
  <c r="D33" i="17"/>
  <c r="F24" i="13"/>
  <c r="F32" i="13"/>
  <c r="F33" i="13"/>
  <c r="BZ33" i="13" s="1"/>
  <c r="T32" i="13"/>
  <c r="AH23" i="13"/>
  <c r="F23" i="13" s="1"/>
  <c r="H25" i="11"/>
  <c r="H31" i="12" l="1"/>
  <c r="D30" i="10"/>
  <c r="D21" i="10"/>
  <c r="D20" i="10"/>
  <c r="D19" i="10" s="1"/>
  <c r="H33" i="10"/>
  <c r="Q33" i="10" s="1"/>
  <c r="H35" i="10"/>
  <c r="Q35" i="10" s="1"/>
  <c r="Q32" i="10"/>
  <c r="H34" i="10"/>
  <c r="Q34" i="10" s="1"/>
  <c r="H23" i="10"/>
  <c r="Q23" i="10" s="1"/>
  <c r="S23" i="10"/>
  <c r="D18" i="10" l="1"/>
  <c r="D17" i="10" s="1"/>
  <c r="R34" i="10"/>
  <c r="R33" i="10"/>
  <c r="S33" i="10" s="1"/>
  <c r="R32" i="10"/>
  <c r="R35" i="10"/>
  <c r="R23" i="10"/>
  <c r="K22" i="18" l="1"/>
  <c r="J22" i="18"/>
  <c r="Y22" i="14"/>
  <c r="Y21" i="14" s="1"/>
  <c r="Y20" i="14" s="1"/>
  <c r="Z22" i="14"/>
  <c r="Z21" i="14" s="1"/>
  <c r="Z20" i="14" s="1"/>
  <c r="AA22" i="14"/>
  <c r="AA21" i="14" s="1"/>
  <c r="AA20" i="14" s="1"/>
  <c r="AB22" i="14"/>
  <c r="AB21" i="14" s="1"/>
  <c r="AB20" i="14" s="1"/>
  <c r="AC22" i="14"/>
  <c r="AC21" i="14" s="1"/>
  <c r="AC20" i="14" s="1"/>
  <c r="AD22" i="14"/>
  <c r="AD21" i="14" s="1"/>
  <c r="AD20" i="14" s="1"/>
  <c r="AE22" i="14"/>
  <c r="AE21" i="14" s="1"/>
  <c r="AE20" i="14" s="1"/>
  <c r="AF22" i="14"/>
  <c r="AF21" i="14" s="1"/>
  <c r="AF20" i="14" s="1"/>
  <c r="AG22" i="14"/>
  <c r="AG21" i="14" s="1"/>
  <c r="AG20" i="14" s="1"/>
  <c r="AH22" i="14"/>
  <c r="AH21" i="14" s="1"/>
  <c r="AH20" i="14" s="1"/>
  <c r="I36" i="12" l="1"/>
  <c r="T36" i="12" s="1"/>
  <c r="I35" i="12"/>
  <c r="T35" i="12" s="1"/>
  <c r="I24" i="12"/>
  <c r="T24" i="12" s="1"/>
  <c r="I34" i="12"/>
  <c r="S36" i="12" l="1"/>
  <c r="S35" i="12"/>
  <c r="S24" i="12"/>
  <c r="F30" i="10" l="1"/>
  <c r="AD24" i="17" l="1"/>
  <c r="AD23" i="17" s="1"/>
  <c r="AD22" i="17" s="1"/>
  <c r="D24" i="17"/>
  <c r="D23" i="17" s="1"/>
  <c r="D22" i="17" s="1"/>
  <c r="I22" i="14"/>
  <c r="AD21" i="17" l="1"/>
  <c r="AD20" i="17" s="1"/>
  <c r="D21" i="17"/>
  <c r="D20" i="17" s="1"/>
  <c r="I33" i="12"/>
  <c r="I37" i="12"/>
  <c r="I38" i="12"/>
  <c r="I39" i="12"/>
  <c r="I40" i="12"/>
  <c r="I41" i="12"/>
  <c r="I42" i="12"/>
  <c r="I43" i="12"/>
  <c r="G34" i="11"/>
  <c r="G25" i="11"/>
  <c r="H31" i="10" l="1"/>
  <c r="H22" i="10" l="1"/>
  <c r="AF34" i="17" l="1"/>
  <c r="AC26" i="17"/>
  <c r="AC25" i="17"/>
  <c r="K22" i="14" l="1"/>
  <c r="K21" i="14" s="1"/>
  <c r="K20" i="14" s="1"/>
  <c r="L22" i="14"/>
  <c r="L21" i="14" s="1"/>
  <c r="L20" i="14" s="1"/>
  <c r="M22" i="14"/>
  <c r="M21" i="14" s="1"/>
  <c r="M20" i="14" s="1"/>
  <c r="N22" i="14"/>
  <c r="N21" i="14" s="1"/>
  <c r="N20" i="14" s="1"/>
  <c r="X22" i="14"/>
  <c r="W22" i="14"/>
  <c r="W21" i="14" s="1"/>
  <c r="W20" i="14" s="1"/>
  <c r="V22" i="14"/>
  <c r="V21" i="14" s="1"/>
  <c r="V20" i="14" s="1"/>
  <c r="U22" i="14"/>
  <c r="U21" i="14" s="1"/>
  <c r="U20" i="14" s="1"/>
  <c r="X21" i="14"/>
  <c r="X20" i="14" s="1"/>
  <c r="T23" i="14"/>
  <c r="T22" i="14" s="1"/>
  <c r="T21" i="14" s="1"/>
  <c r="T20" i="14" s="1"/>
  <c r="O23" i="14"/>
  <c r="O22" i="14" s="1"/>
  <c r="O21" i="14" s="1"/>
  <c r="O20" i="14" s="1"/>
  <c r="S22" i="14"/>
  <c r="S21" i="14" s="1"/>
  <c r="S20" i="14" s="1"/>
  <c r="R22" i="14"/>
  <c r="R21" i="14" s="1"/>
  <c r="R20" i="14" s="1"/>
  <c r="Q22" i="14"/>
  <c r="Q21" i="14" s="1"/>
  <c r="Q20" i="14" s="1"/>
  <c r="P22" i="14"/>
  <c r="P21" i="14" s="1"/>
  <c r="P20" i="14" s="1"/>
  <c r="AI22" i="18" l="1"/>
  <c r="AH22" i="18"/>
  <c r="AI31" i="18"/>
  <c r="AH31" i="18"/>
  <c r="AC22" i="18" l="1"/>
  <c r="AC21" i="18" s="1"/>
  <c r="AC20" i="18" s="1"/>
  <c r="AC19" i="18" s="1"/>
  <c r="AC18" i="18" s="1"/>
  <c r="AB22" i="18"/>
  <c r="AB21" i="18" s="1"/>
  <c r="AB20" i="18" s="1"/>
  <c r="AB19" i="18" s="1"/>
  <c r="AB18" i="18" s="1"/>
  <c r="G33" i="17"/>
  <c r="H33" i="17"/>
  <c r="F29" i="17"/>
  <c r="G29" i="17"/>
  <c r="H29" i="17"/>
  <c r="I29" i="17"/>
  <c r="F30" i="17"/>
  <c r="G30" i="17"/>
  <c r="H30" i="17"/>
  <c r="I30" i="17"/>
  <c r="F31" i="17"/>
  <c r="G31" i="17"/>
  <c r="H31" i="17"/>
  <c r="I31" i="17"/>
  <c r="F32" i="17"/>
  <c r="G32" i="17"/>
  <c r="H32" i="17"/>
  <c r="I32" i="17"/>
  <c r="F26" i="17"/>
  <c r="AF43" i="17"/>
  <c r="AI43" i="17"/>
  <c r="AJ43" i="17"/>
  <c r="AO43" i="17"/>
  <c r="AT43" i="17"/>
  <c r="AY43" i="17"/>
  <c r="AF44" i="17"/>
  <c r="AI44" i="17"/>
  <c r="AJ44" i="17"/>
  <c r="AO44" i="17"/>
  <c r="AT44" i="17"/>
  <c r="AY44" i="17"/>
  <c r="AF45" i="17"/>
  <c r="AI45" i="17"/>
  <c r="AJ45" i="17"/>
  <c r="AO45" i="17"/>
  <c r="AT45" i="17"/>
  <c r="AY45" i="17"/>
  <c r="O43" i="17"/>
  <c r="T43" i="17"/>
  <c r="Y43" i="17"/>
  <c r="O44" i="17"/>
  <c r="T44" i="17"/>
  <c r="Y44" i="17"/>
  <c r="O45" i="17"/>
  <c r="T45" i="17"/>
  <c r="Y45" i="17"/>
  <c r="F43" i="17"/>
  <c r="E43" i="17" s="1"/>
  <c r="I43" i="17"/>
  <c r="F44" i="17"/>
  <c r="I44" i="17"/>
  <c r="F45" i="17"/>
  <c r="E45" i="17" s="1"/>
  <c r="I45" i="17"/>
  <c r="J45" i="17"/>
  <c r="J44" i="17"/>
  <c r="J43" i="17"/>
  <c r="E44" i="17" l="1"/>
  <c r="AE45" i="17"/>
  <c r="AE43" i="17"/>
  <c r="AE44" i="17"/>
  <c r="G24" i="13"/>
  <c r="H24" i="13"/>
  <c r="I24" i="13"/>
  <c r="J24" i="13"/>
  <c r="K24" i="13"/>
  <c r="BY27" i="13"/>
  <c r="G27" i="13"/>
  <c r="H27" i="13"/>
  <c r="I27" i="13"/>
  <c r="J27" i="13"/>
  <c r="K27" i="13"/>
  <c r="BY28" i="13"/>
  <c r="G28" i="13"/>
  <c r="H28" i="13"/>
  <c r="I28" i="13"/>
  <c r="J28" i="13"/>
  <c r="K28" i="13"/>
  <c r="BY29" i="13"/>
  <c r="G29" i="13"/>
  <c r="H29" i="13"/>
  <c r="I29" i="13"/>
  <c r="J29" i="13"/>
  <c r="K29" i="13"/>
  <c r="BY30" i="13"/>
  <c r="G30" i="13"/>
  <c r="H30" i="13"/>
  <c r="I30" i="13"/>
  <c r="J30" i="13"/>
  <c r="K30" i="13"/>
  <c r="K23" i="13"/>
  <c r="J23" i="13"/>
  <c r="I23" i="13"/>
  <c r="H23" i="13"/>
  <c r="G23" i="13"/>
  <c r="G33" i="13"/>
  <c r="H33" i="13"/>
  <c r="I33" i="13"/>
  <c r="J33" i="13"/>
  <c r="K33" i="13"/>
  <c r="G34" i="13"/>
  <c r="H34" i="13"/>
  <c r="I34" i="13"/>
  <c r="J34" i="13"/>
  <c r="K34" i="13"/>
  <c r="BZ35" i="13"/>
  <c r="G35" i="13"/>
  <c r="H35" i="13"/>
  <c r="I35" i="13"/>
  <c r="J35" i="13"/>
  <c r="K35" i="13"/>
  <c r="BZ36" i="13"/>
  <c r="G36" i="13"/>
  <c r="H36" i="13"/>
  <c r="I36" i="13"/>
  <c r="J36" i="13"/>
  <c r="K36" i="13"/>
  <c r="F37" i="13"/>
  <c r="G37" i="13"/>
  <c r="H37" i="13"/>
  <c r="I37" i="13"/>
  <c r="J37" i="13"/>
  <c r="K37" i="13"/>
  <c r="F38" i="13"/>
  <c r="G38" i="13"/>
  <c r="H38" i="13"/>
  <c r="I38" i="13"/>
  <c r="J38" i="13"/>
  <c r="K38" i="13"/>
  <c r="F39" i="13"/>
  <c r="G39" i="13"/>
  <c r="H39" i="13"/>
  <c r="I39" i="13"/>
  <c r="J39" i="13"/>
  <c r="K39" i="13"/>
  <c r="F40" i="13"/>
  <c r="G40" i="13"/>
  <c r="H40" i="13"/>
  <c r="I40" i="13"/>
  <c r="J40" i="13"/>
  <c r="K40" i="13"/>
  <c r="F41" i="13"/>
  <c r="G41" i="13"/>
  <c r="H41" i="13"/>
  <c r="I41" i="13"/>
  <c r="J41" i="13"/>
  <c r="K41" i="13"/>
  <c r="F42" i="13"/>
  <c r="G42" i="13"/>
  <c r="H42" i="13"/>
  <c r="I42" i="13"/>
  <c r="J42" i="13"/>
  <c r="K42" i="13"/>
  <c r="F43" i="13"/>
  <c r="G43" i="13"/>
  <c r="H43" i="13"/>
  <c r="I43" i="13"/>
  <c r="J43" i="13"/>
  <c r="K43" i="13"/>
  <c r="K32" i="13"/>
  <c r="J32" i="13"/>
  <c r="I32" i="13"/>
  <c r="H32" i="13"/>
  <c r="G32" i="13"/>
  <c r="BQ31" i="13"/>
  <c r="BJ31" i="13"/>
  <c r="BC31" i="13"/>
  <c r="AH22" i="13"/>
  <c r="AA22" i="13"/>
  <c r="T22" i="13"/>
  <c r="M22" i="13"/>
  <c r="AV31" i="13"/>
  <c r="AH31" i="13"/>
  <c r="AA31" i="13"/>
  <c r="T31" i="13"/>
  <c r="M31" i="13"/>
  <c r="D31" i="13"/>
  <c r="D22" i="13"/>
  <c r="F31" i="13" l="1"/>
  <c r="BZ30" i="13"/>
  <c r="BZ27" i="13"/>
  <c r="I22" i="13"/>
  <c r="I21" i="13" s="1"/>
  <c r="I31" i="13"/>
  <c r="BZ28" i="13"/>
  <c r="BZ29" i="13"/>
  <c r="F22" i="13"/>
  <c r="AO42" i="13" l="1"/>
  <c r="BY42" i="13" s="1"/>
  <c r="BZ42" i="13" s="1"/>
  <c r="AO43" i="13"/>
  <c r="BY43" i="13" s="1"/>
  <c r="BZ43" i="13" s="1"/>
  <c r="D31" i="12" l="1"/>
  <c r="D22" i="12"/>
  <c r="D21" i="12" s="1"/>
  <c r="D20" i="12" s="1"/>
  <c r="E31" i="12"/>
  <c r="F21" i="10"/>
  <c r="F20" i="10" s="1"/>
  <c r="F19" i="10" s="1"/>
  <c r="D19" i="12" l="1"/>
  <c r="D18" i="12" s="1"/>
  <c r="F18" i="10"/>
  <c r="F17" i="10" s="1"/>
  <c r="T39" i="11" l="1"/>
  <c r="U39" i="11"/>
  <c r="V39" i="11"/>
  <c r="W39" i="11" s="1"/>
  <c r="T40" i="11"/>
  <c r="U40" i="11" s="1"/>
  <c r="V40" i="11"/>
  <c r="W40" i="11" s="1"/>
  <c r="T41" i="11"/>
  <c r="U41" i="11" s="1"/>
  <c r="V41" i="11"/>
  <c r="W41" i="11"/>
  <c r="T42" i="11"/>
  <c r="U42" i="11" s="1"/>
  <c r="V42" i="11"/>
  <c r="W42" i="11" s="1"/>
  <c r="T43" i="11"/>
  <c r="U43" i="11" s="1"/>
  <c r="V43" i="11"/>
  <c r="W43" i="11" s="1"/>
  <c r="T44" i="11"/>
  <c r="U44" i="11" s="1"/>
  <c r="V44" i="11"/>
  <c r="W44" i="11" s="1"/>
  <c r="T45" i="11"/>
  <c r="U45" i="11" s="1"/>
  <c r="V45" i="11"/>
  <c r="W45" i="11" s="1"/>
  <c r="T46" i="11"/>
  <c r="U46" i="11" s="1"/>
  <c r="V46" i="11"/>
  <c r="W46" i="11" s="1"/>
  <c r="V38" i="11"/>
  <c r="W38" i="11" s="1"/>
  <c r="T38" i="11"/>
  <c r="U38" i="11" s="1"/>
  <c r="V37" i="11"/>
  <c r="W37" i="11" s="1"/>
  <c r="T37" i="11"/>
  <c r="U37" i="11" s="1"/>
  <c r="V36" i="11"/>
  <c r="W36" i="11" s="1"/>
  <c r="T36" i="11"/>
  <c r="V35" i="11"/>
  <c r="W35" i="11" s="1"/>
  <c r="T35" i="11"/>
  <c r="U35" i="11" s="1"/>
  <c r="T27" i="11"/>
  <c r="U27" i="11" s="1"/>
  <c r="V27" i="11"/>
  <c r="W27" i="11"/>
  <c r="T28" i="11"/>
  <c r="U28" i="11" s="1"/>
  <c r="V28" i="11"/>
  <c r="W28" i="11"/>
  <c r="T29" i="11"/>
  <c r="U29" i="11" s="1"/>
  <c r="V29" i="11"/>
  <c r="W29" i="11"/>
  <c r="V26" i="11"/>
  <c r="W26" i="11" s="1"/>
  <c r="T26" i="11"/>
  <c r="U26" i="11" s="1"/>
  <c r="T34" i="11" l="1"/>
  <c r="V34" i="11"/>
  <c r="D43" i="11"/>
  <c r="L34" i="11"/>
  <c r="M34" i="11"/>
  <c r="H34" i="11"/>
  <c r="M25" i="11"/>
  <c r="M24" i="11" s="1"/>
  <c r="U34" i="11" l="1"/>
  <c r="W34" i="11"/>
  <c r="M23" i="11"/>
  <c r="M22" i="11" l="1"/>
  <c r="F31" i="12"/>
  <c r="G31" i="12"/>
  <c r="D215" i="20"/>
  <c r="J31" i="12"/>
  <c r="K31" i="12"/>
  <c r="L31" i="12"/>
  <c r="M31" i="12"/>
  <c r="N31" i="12"/>
  <c r="O31" i="12"/>
  <c r="P31" i="12"/>
  <c r="Q31" i="12"/>
  <c r="S42" i="12"/>
  <c r="S43" i="12"/>
  <c r="M21" i="11" l="1"/>
  <c r="T43" i="12"/>
  <c r="U43" i="12" s="1"/>
  <c r="T42" i="12"/>
  <c r="U42" i="12" s="1"/>
  <c r="I44" i="11"/>
  <c r="I45" i="11"/>
  <c r="I46" i="11"/>
  <c r="I43" i="11"/>
  <c r="D45" i="11"/>
  <c r="D46" i="11"/>
  <c r="I36" i="11"/>
  <c r="I37" i="11"/>
  <c r="I38" i="11"/>
  <c r="I39" i="11"/>
  <c r="I40" i="11"/>
  <c r="I41" i="11"/>
  <c r="I42" i="11"/>
  <c r="I35" i="11"/>
  <c r="I27" i="11"/>
  <c r="I28" i="11"/>
  <c r="I29" i="11"/>
  <c r="I26" i="11"/>
  <c r="D36" i="11"/>
  <c r="D37" i="11"/>
  <c r="D38" i="11"/>
  <c r="D39" i="11"/>
  <c r="D40" i="11"/>
  <c r="D41" i="11"/>
  <c r="D42" i="11"/>
  <c r="D44" i="11"/>
  <c r="D35" i="11"/>
  <c r="D28" i="11"/>
  <c r="D29" i="11"/>
  <c r="D26" i="11"/>
  <c r="N43" i="11" l="1"/>
  <c r="O43" i="11" s="1"/>
  <c r="I34" i="11"/>
  <c r="N35" i="11"/>
  <c r="O35" i="11" s="1"/>
  <c r="N29" i="11"/>
  <c r="O29" i="11" s="1"/>
  <c r="N42" i="11"/>
  <c r="O42" i="11" s="1"/>
  <c r="N38" i="11"/>
  <c r="O38" i="11" s="1"/>
  <c r="N46" i="11"/>
  <c r="O46" i="11" s="1"/>
  <c r="N28" i="11"/>
  <c r="O28" i="11" s="1"/>
  <c r="N41" i="11"/>
  <c r="O41" i="11" s="1"/>
  <c r="N37" i="11"/>
  <c r="O37" i="11" s="1"/>
  <c r="N45" i="11"/>
  <c r="O45" i="11" s="1"/>
  <c r="N26" i="11"/>
  <c r="O26" i="11" s="1"/>
  <c r="N39" i="11"/>
  <c r="O39" i="11" s="1"/>
  <c r="D34" i="11"/>
  <c r="N40" i="11"/>
  <c r="N36" i="11"/>
  <c r="O36" i="11" s="1"/>
  <c r="N44" i="11"/>
  <c r="O44" i="11" s="1"/>
  <c r="I30" i="10"/>
  <c r="J30" i="10"/>
  <c r="K30" i="10"/>
  <c r="L30" i="10"/>
  <c r="M30" i="10"/>
  <c r="N30" i="10"/>
  <c r="O30" i="10"/>
  <c r="P30" i="10"/>
  <c r="N34" i="11" l="1"/>
  <c r="O34" i="11" s="1"/>
  <c r="O40" i="11"/>
  <c r="R31" i="10" l="1"/>
  <c r="S31" i="10" s="1"/>
  <c r="E350" i="20" l="1"/>
  <c r="D350" i="20"/>
  <c r="E382" i="20"/>
  <c r="D382" i="20"/>
  <c r="E375" i="20"/>
  <c r="D375" i="20"/>
  <c r="G349" i="20"/>
  <c r="F349" i="20"/>
  <c r="G345" i="20"/>
  <c r="F345" i="20"/>
  <c r="G344" i="20"/>
  <c r="F344" i="20"/>
  <c r="G340" i="20"/>
  <c r="F340" i="20"/>
  <c r="E200" i="20"/>
  <c r="E198" i="20"/>
  <c r="E191" i="20"/>
  <c r="E183" i="20"/>
  <c r="E180" i="20"/>
  <c r="E179" i="20"/>
  <c r="E178" i="20"/>
  <c r="E177" i="20"/>
  <c r="E176" i="20"/>
  <c r="E174" i="20"/>
  <c r="F130" i="20"/>
  <c r="D197" i="20"/>
  <c r="E117" i="20"/>
  <c r="E147" i="20" s="1"/>
  <c r="D96" i="20"/>
  <c r="E106" i="20"/>
  <c r="E103" i="20" s="1"/>
  <c r="F104" i="20"/>
  <c r="G104" i="20"/>
  <c r="E100" i="20"/>
  <c r="E97" i="20" s="1"/>
  <c r="E96" i="20" s="1"/>
  <c r="E223" i="20"/>
  <c r="E222" i="20" s="1"/>
  <c r="E246" i="20" s="1"/>
  <c r="D95" i="20"/>
  <c r="E89" i="20"/>
  <c r="E78" i="20"/>
  <c r="D200" i="20"/>
  <c r="E70" i="20"/>
  <c r="D70" i="20"/>
  <c r="D194" i="20"/>
  <c r="E199" i="20"/>
  <c r="D199" i="20"/>
  <c r="D191" i="20"/>
  <c r="D62" i="20"/>
  <c r="D198" i="20"/>
  <c r="D190" i="20"/>
  <c r="D189" i="20"/>
  <c r="D55" i="20"/>
  <c r="D53" i="20"/>
  <c r="G44" i="20"/>
  <c r="F44" i="20"/>
  <c r="D38" i="20"/>
  <c r="D173" i="20"/>
  <c r="D167" i="20"/>
  <c r="Q22" i="18"/>
  <c r="Q21" i="18" s="1"/>
  <c r="Q20" i="18" s="1"/>
  <c r="Q19" i="18" s="1"/>
  <c r="Q18" i="18" s="1"/>
  <c r="P20" i="18"/>
  <c r="P19" i="18" s="1"/>
  <c r="P18" i="18" s="1"/>
  <c r="AI21" i="18"/>
  <c r="AI20" i="18" s="1"/>
  <c r="AI19" i="18" s="1"/>
  <c r="AI18" i="18" s="1"/>
  <c r="AH21" i="18"/>
  <c r="AH20" i="18" s="1"/>
  <c r="AH19" i="18" s="1"/>
  <c r="AH18" i="18" s="1"/>
  <c r="K20" i="18"/>
  <c r="K19" i="18" s="1"/>
  <c r="K18" i="18" s="1"/>
  <c r="J20" i="18"/>
  <c r="J19" i="18" s="1"/>
  <c r="J18" i="18" s="1"/>
  <c r="AY42" i="17"/>
  <c r="AT42" i="17"/>
  <c r="AO42" i="17"/>
  <c r="AJ42" i="17"/>
  <c r="AI42" i="17"/>
  <c r="AF42" i="17"/>
  <c r="Y42" i="17"/>
  <c r="T42" i="17"/>
  <c r="O42" i="17"/>
  <c r="J42" i="17"/>
  <c r="I42" i="17"/>
  <c r="F42" i="17"/>
  <c r="AY41" i="17"/>
  <c r="AT41" i="17"/>
  <c r="AO41" i="17"/>
  <c r="AJ41" i="17"/>
  <c r="AI41" i="17"/>
  <c r="AF41" i="17"/>
  <c r="Y41" i="17"/>
  <c r="T41" i="17"/>
  <c r="O41" i="17"/>
  <c r="J41" i="17"/>
  <c r="I41" i="17"/>
  <c r="F41" i="17"/>
  <c r="AY40" i="17"/>
  <c r="AT40" i="17"/>
  <c r="AO40" i="17"/>
  <c r="AJ40" i="17"/>
  <c r="AI40" i="17"/>
  <c r="AF40" i="17"/>
  <c r="Y40" i="17"/>
  <c r="T40" i="17"/>
  <c r="O40" i="17"/>
  <c r="J40" i="17"/>
  <c r="F40" i="17"/>
  <c r="AY39" i="17"/>
  <c r="AT39" i="17"/>
  <c r="AO39" i="17"/>
  <c r="AJ39" i="17"/>
  <c r="AI39" i="17"/>
  <c r="AF39" i="17"/>
  <c r="Y39" i="17"/>
  <c r="T39" i="17"/>
  <c r="O39" i="17"/>
  <c r="J39" i="17"/>
  <c r="F39" i="17"/>
  <c r="AY38" i="17"/>
  <c r="AT38" i="17"/>
  <c r="AO38" i="17"/>
  <c r="AJ38" i="17"/>
  <c r="AI38" i="17"/>
  <c r="AF38" i="17"/>
  <c r="Y38" i="17"/>
  <c r="T38" i="17"/>
  <c r="O38" i="17"/>
  <c r="J38" i="17"/>
  <c r="F38" i="17"/>
  <c r="AY37" i="17"/>
  <c r="AT37" i="17"/>
  <c r="AO37" i="17"/>
  <c r="AJ37" i="17"/>
  <c r="AI37" i="17"/>
  <c r="AF37" i="17"/>
  <c r="Y37" i="17"/>
  <c r="T37" i="17"/>
  <c r="O37" i="17"/>
  <c r="F37" i="17"/>
  <c r="AY36" i="17"/>
  <c r="AT36" i="17"/>
  <c r="AO36" i="17"/>
  <c r="AJ36" i="17"/>
  <c r="AI36" i="17"/>
  <c r="AF36" i="17"/>
  <c r="Y36" i="17"/>
  <c r="T36" i="17"/>
  <c r="O36" i="17"/>
  <c r="J36" i="17"/>
  <c r="I36" i="17"/>
  <c r="F36" i="17"/>
  <c r="E36" i="17" s="1"/>
  <c r="AY35" i="17"/>
  <c r="AT35" i="17"/>
  <c r="AO35" i="17"/>
  <c r="AJ35" i="17"/>
  <c r="AF35" i="17"/>
  <c r="Y35" i="17"/>
  <c r="O35" i="17"/>
  <c r="J35" i="17"/>
  <c r="F35" i="17"/>
  <c r="E35" i="17" s="1"/>
  <c r="AY34" i="17"/>
  <c r="AT34" i="17"/>
  <c r="AO34" i="17"/>
  <c r="AJ34" i="17"/>
  <c r="AI34" i="17"/>
  <c r="Y34" i="17"/>
  <c r="T34" i="17"/>
  <c r="J34" i="17"/>
  <c r="F34" i="17"/>
  <c r="E34" i="17" s="1"/>
  <c r="BC33" i="17"/>
  <c r="BB33" i="17"/>
  <c r="BA33" i="17"/>
  <c r="AZ33" i="17"/>
  <c r="AX33" i="17"/>
  <c r="AW33" i="17"/>
  <c r="AV33" i="17"/>
  <c r="AU33" i="17"/>
  <c r="AS33" i="17"/>
  <c r="AN33" i="17"/>
  <c r="AH33" i="17"/>
  <c r="AG33" i="17"/>
  <c r="AC33" i="17"/>
  <c r="AB33" i="17"/>
  <c r="AA33" i="17"/>
  <c r="Z33" i="17"/>
  <c r="X33" i="17"/>
  <c r="W33" i="17"/>
  <c r="V33" i="17"/>
  <c r="U33" i="17"/>
  <c r="S33" i="17"/>
  <c r="AY26" i="17"/>
  <c r="AT26" i="17"/>
  <c r="AO26" i="17"/>
  <c r="AJ26" i="17"/>
  <c r="AI26" i="17"/>
  <c r="AH26" i="17"/>
  <c r="AG26" i="17"/>
  <c r="AF26" i="17"/>
  <c r="Y26" i="17"/>
  <c r="T26" i="17"/>
  <c r="O26" i="17"/>
  <c r="J26" i="17"/>
  <c r="I26" i="17"/>
  <c r="H26" i="17"/>
  <c r="G26" i="17"/>
  <c r="AY25" i="17"/>
  <c r="AT25" i="17"/>
  <c r="AO25" i="17"/>
  <c r="AJ25" i="17"/>
  <c r="AI25" i="17"/>
  <c r="AH25" i="17"/>
  <c r="AG25" i="17"/>
  <c r="AF25" i="17"/>
  <c r="H25" i="17"/>
  <c r="Y25" i="17"/>
  <c r="T25" i="17"/>
  <c r="O25" i="17"/>
  <c r="J25" i="17"/>
  <c r="I25" i="17"/>
  <c r="I24" i="17" s="1"/>
  <c r="I23" i="17" s="1"/>
  <c r="I22" i="17" s="1"/>
  <c r="F25" i="17"/>
  <c r="BC24" i="17"/>
  <c r="BC23" i="17" s="1"/>
  <c r="BC22" i="17" s="1"/>
  <c r="BB24" i="17"/>
  <c r="BB23" i="17" s="1"/>
  <c r="BB22" i="17" s="1"/>
  <c r="BA24" i="17"/>
  <c r="BA23" i="17" s="1"/>
  <c r="BA22" i="17" s="1"/>
  <c r="AZ24" i="17"/>
  <c r="AZ23" i="17" s="1"/>
  <c r="AZ22" i="17" s="1"/>
  <c r="AX24" i="17"/>
  <c r="AX23" i="17" s="1"/>
  <c r="AX22" i="17" s="1"/>
  <c r="AW24" i="17"/>
  <c r="AW23" i="17" s="1"/>
  <c r="AW22" i="17" s="1"/>
  <c r="AV24" i="17"/>
  <c r="AV23" i="17" s="1"/>
  <c r="AV22" i="17" s="1"/>
  <c r="AU24" i="17"/>
  <c r="AU23" i="17" s="1"/>
  <c r="AU22" i="17" s="1"/>
  <c r="AS24" i="17"/>
  <c r="AS23" i="17" s="1"/>
  <c r="AS22" i="17" s="1"/>
  <c r="AR24" i="17"/>
  <c r="AR23" i="17" s="1"/>
  <c r="AR22" i="17" s="1"/>
  <c r="AR21" i="17" s="1"/>
  <c r="AR20" i="17" s="1"/>
  <c r="AQ24" i="17"/>
  <c r="AQ23" i="17" s="1"/>
  <c r="AQ22" i="17" s="1"/>
  <c r="AQ21" i="17" s="1"/>
  <c r="AQ20" i="17" s="1"/>
  <c r="AP24" i="17"/>
  <c r="AP23" i="17" s="1"/>
  <c r="AP22" i="17" s="1"/>
  <c r="AP21" i="17" s="1"/>
  <c r="AP20" i="17" s="1"/>
  <c r="AN24" i="17"/>
  <c r="AN23" i="17" s="1"/>
  <c r="AN22" i="17" s="1"/>
  <c r="AM24" i="17"/>
  <c r="AM23" i="17" s="1"/>
  <c r="AM22" i="17" s="1"/>
  <c r="AM21" i="17" s="1"/>
  <c r="AM20" i="17" s="1"/>
  <c r="AL24" i="17"/>
  <c r="AL23" i="17" s="1"/>
  <c r="AL22" i="17" s="1"/>
  <c r="AL21" i="17" s="1"/>
  <c r="AL20" i="17" s="1"/>
  <c r="AK24" i="17"/>
  <c r="AK23" i="17" s="1"/>
  <c r="AK22" i="17" s="1"/>
  <c r="AK21" i="17" s="1"/>
  <c r="AK20" i="17" s="1"/>
  <c r="AC24" i="17"/>
  <c r="AC23" i="17" s="1"/>
  <c r="AC22" i="17" s="1"/>
  <c r="AB24" i="17"/>
  <c r="AB23" i="17" s="1"/>
  <c r="AB22" i="17" s="1"/>
  <c r="AA24" i="17"/>
  <c r="AA23" i="17" s="1"/>
  <c r="AA22" i="17" s="1"/>
  <c r="Z24" i="17"/>
  <c r="Z23" i="17" s="1"/>
  <c r="Z22" i="17" s="1"/>
  <c r="X24" i="17"/>
  <c r="X23" i="17" s="1"/>
  <c r="X22" i="17" s="1"/>
  <c r="W24" i="17"/>
  <c r="W23" i="17" s="1"/>
  <c r="W22" i="17" s="1"/>
  <c r="V24" i="17"/>
  <c r="V23" i="17" s="1"/>
  <c r="V22" i="17" s="1"/>
  <c r="U24" i="17"/>
  <c r="U23" i="17" s="1"/>
  <c r="U22" i="17" s="1"/>
  <c r="S24" i="17"/>
  <c r="S23" i="17" s="1"/>
  <c r="S22" i="17" s="1"/>
  <c r="R24" i="17"/>
  <c r="Q24" i="17"/>
  <c r="Q23" i="17" s="1"/>
  <c r="Q22" i="17" s="1"/>
  <c r="Q21" i="17" s="1"/>
  <c r="Q20" i="17" s="1"/>
  <c r="P24" i="17"/>
  <c r="P23" i="17" s="1"/>
  <c r="P22" i="17" s="1"/>
  <c r="P21" i="17" s="1"/>
  <c r="P20" i="17" s="1"/>
  <c r="N24" i="17"/>
  <c r="N23" i="17" s="1"/>
  <c r="N22" i="17" s="1"/>
  <c r="M24" i="17"/>
  <c r="M23" i="17" s="1"/>
  <c r="M22" i="17" s="1"/>
  <c r="M21" i="17" s="1"/>
  <c r="M20" i="17" s="1"/>
  <c r="L24" i="17"/>
  <c r="L23" i="17" s="1"/>
  <c r="L22" i="17" s="1"/>
  <c r="L21" i="17" s="1"/>
  <c r="L20" i="17" s="1"/>
  <c r="K24" i="17"/>
  <c r="K23" i="17" s="1"/>
  <c r="K22" i="17" s="1"/>
  <c r="K21" i="17" s="1"/>
  <c r="K20" i="17" s="1"/>
  <c r="BN24" i="15"/>
  <c r="BN23" i="15" s="1"/>
  <c r="BN22" i="15" s="1"/>
  <c r="BN21" i="15" s="1"/>
  <c r="AL24" i="15"/>
  <c r="AL23" i="15" s="1"/>
  <c r="AL22" i="15" s="1"/>
  <c r="AL21" i="15" s="1"/>
  <c r="E24" i="15"/>
  <c r="E23" i="15" s="1"/>
  <c r="E22" i="15" s="1"/>
  <c r="E21" i="15" s="1"/>
  <c r="BQ23" i="15"/>
  <c r="BQ22" i="15" s="1"/>
  <c r="BQ21" i="15" s="1"/>
  <c r="AO23" i="15"/>
  <c r="AO22" i="15" s="1"/>
  <c r="AO21" i="15" s="1"/>
  <c r="AJ23" i="15"/>
  <c r="AJ22" i="15" s="1"/>
  <c r="AJ21" i="15" s="1"/>
  <c r="H23" i="15"/>
  <c r="H22" i="15" s="1"/>
  <c r="H21" i="15" s="1"/>
  <c r="AD24" i="14"/>
  <c r="J24" i="14"/>
  <c r="J23" i="14" s="1"/>
  <c r="J22" i="14" s="1"/>
  <c r="J21" i="14" s="1"/>
  <c r="J20" i="14" s="1"/>
  <c r="E23" i="14"/>
  <c r="E22" i="14" s="1"/>
  <c r="E21" i="14" s="1"/>
  <c r="E20" i="14" s="1"/>
  <c r="I21" i="14"/>
  <c r="I20" i="14" s="1"/>
  <c r="H22" i="14"/>
  <c r="H21" i="14" s="1"/>
  <c r="H20" i="14" s="1"/>
  <c r="G22" i="14"/>
  <c r="G21" i="14" s="1"/>
  <c r="G20" i="14" s="1"/>
  <c r="F22" i="14"/>
  <c r="F21" i="14" s="1"/>
  <c r="F20" i="14" s="1"/>
  <c r="AO41" i="13"/>
  <c r="BY41" i="13" s="1"/>
  <c r="BZ41" i="13" s="1"/>
  <c r="AO40" i="13"/>
  <c r="BY40" i="13" s="1"/>
  <c r="BZ40" i="13" s="1"/>
  <c r="AO39" i="13"/>
  <c r="BY39" i="13" s="1"/>
  <c r="BZ39" i="13" s="1"/>
  <c r="AO38" i="13"/>
  <c r="BY38" i="13" s="1"/>
  <c r="BZ38" i="13" s="1"/>
  <c r="AO37" i="13"/>
  <c r="BY37" i="13" s="1"/>
  <c r="BZ37" i="13" s="1"/>
  <c r="AO36" i="13"/>
  <c r="BY36" i="13" s="1"/>
  <c r="AO35" i="13"/>
  <c r="BY35" i="13" s="1"/>
  <c r="AO34" i="13"/>
  <c r="BY34" i="13" s="1"/>
  <c r="BZ34" i="13" s="1"/>
  <c r="AO33" i="13"/>
  <c r="BY33" i="13" s="1"/>
  <c r="AO32" i="13"/>
  <c r="AO24" i="13"/>
  <c r="BY24" i="13" s="1"/>
  <c r="BZ24" i="13" s="1"/>
  <c r="AO23" i="13"/>
  <c r="BY23" i="13" s="1"/>
  <c r="BZ23" i="13" s="1"/>
  <c r="BR21" i="13"/>
  <c r="BR20" i="13" s="1"/>
  <c r="BR19" i="13" s="1"/>
  <c r="BR18" i="13" s="1"/>
  <c r="BQ22" i="13"/>
  <c r="BQ21" i="13" s="1"/>
  <c r="BQ20" i="13" s="1"/>
  <c r="BQ19" i="13" s="1"/>
  <c r="BQ18" i="13" s="1"/>
  <c r="BJ22" i="13"/>
  <c r="BJ21" i="13" s="1"/>
  <c r="BJ20" i="13" s="1"/>
  <c r="BJ19" i="13" s="1"/>
  <c r="BJ18" i="13" s="1"/>
  <c r="BC22" i="13"/>
  <c r="BC21" i="13" s="1"/>
  <c r="BC20" i="13" s="1"/>
  <c r="BC19" i="13" s="1"/>
  <c r="BC18" i="13" s="1"/>
  <c r="AV22" i="13"/>
  <c r="AV21" i="13" s="1"/>
  <c r="AV20" i="13" s="1"/>
  <c r="AP22" i="13"/>
  <c r="AP21" i="13" s="1"/>
  <c r="AP20" i="13" s="1"/>
  <c r="AP19" i="13" s="1"/>
  <c r="AP18" i="13" s="1"/>
  <c r="AA21" i="13"/>
  <c r="AA20" i="13" s="1"/>
  <c r="AA19" i="13" s="1"/>
  <c r="AA18" i="13" s="1"/>
  <c r="M21" i="13"/>
  <c r="M20" i="13" s="1"/>
  <c r="M19" i="13" s="1"/>
  <c r="M18" i="13" s="1"/>
  <c r="D21" i="13"/>
  <c r="D20" i="13" s="1"/>
  <c r="D19" i="13" s="1"/>
  <c r="D18" i="13" s="1"/>
  <c r="AH21" i="13"/>
  <c r="AH20" i="13" s="1"/>
  <c r="AH19" i="13" s="1"/>
  <c r="AH18" i="13" s="1"/>
  <c r="T21" i="13"/>
  <c r="T20" i="13" s="1"/>
  <c r="T19" i="13" s="1"/>
  <c r="T18" i="13" s="1"/>
  <c r="F21" i="13"/>
  <c r="AK20" i="13"/>
  <c r="AK19" i="13" s="1"/>
  <c r="AK18" i="13" s="1"/>
  <c r="I20" i="13"/>
  <c r="I19" i="13" s="1"/>
  <c r="I18" i="13" s="1"/>
  <c r="T34" i="12"/>
  <c r="T33" i="12"/>
  <c r="S32" i="12"/>
  <c r="I23" i="12"/>
  <c r="Q22" i="12"/>
  <c r="Q21" i="12" s="1"/>
  <c r="Q20" i="12" s="1"/>
  <c r="Q19" i="12" s="1"/>
  <c r="Q18" i="12" s="1"/>
  <c r="P22" i="12"/>
  <c r="P21" i="12" s="1"/>
  <c r="P20" i="12" s="1"/>
  <c r="P19" i="12" s="1"/>
  <c r="P18" i="12" s="1"/>
  <c r="O22" i="12"/>
  <c r="O21" i="12" s="1"/>
  <c r="O20" i="12" s="1"/>
  <c r="O19" i="12" s="1"/>
  <c r="O18" i="12" s="1"/>
  <c r="N22" i="12"/>
  <c r="N21" i="12" s="1"/>
  <c r="N20" i="12" s="1"/>
  <c r="N19" i="12" s="1"/>
  <c r="N18" i="12" s="1"/>
  <c r="M22" i="12"/>
  <c r="M21" i="12" s="1"/>
  <c r="M20" i="12" s="1"/>
  <c r="M19" i="12" s="1"/>
  <c r="M18" i="12" s="1"/>
  <c r="L22" i="12"/>
  <c r="L21" i="12" s="1"/>
  <c r="L20" i="12" s="1"/>
  <c r="L19" i="12" s="1"/>
  <c r="L18" i="12" s="1"/>
  <c r="K22" i="12"/>
  <c r="K21" i="12" s="1"/>
  <c r="K20" i="12" s="1"/>
  <c r="K19" i="12" s="1"/>
  <c r="K18" i="12" s="1"/>
  <c r="J22" i="12"/>
  <c r="J21" i="12" s="1"/>
  <c r="J20" i="12" s="1"/>
  <c r="J19" i="12" s="1"/>
  <c r="J18" i="12" s="1"/>
  <c r="H22" i="12"/>
  <c r="H21" i="12" s="1"/>
  <c r="H20" i="12" s="1"/>
  <c r="D212" i="20" s="1"/>
  <c r="G22" i="12"/>
  <c r="G21" i="12" s="1"/>
  <c r="G20" i="12" s="1"/>
  <c r="G19" i="12" s="1"/>
  <c r="G18" i="12" s="1"/>
  <c r="F22" i="12"/>
  <c r="F21" i="12" s="1"/>
  <c r="F20" i="12" s="1"/>
  <c r="F19" i="12" s="1"/>
  <c r="F18" i="12" s="1"/>
  <c r="L25" i="11"/>
  <c r="I25" i="11"/>
  <c r="G24" i="11"/>
  <c r="O21" i="10"/>
  <c r="O20" i="10" s="1"/>
  <c r="O19" i="10" s="1"/>
  <c r="N21" i="10"/>
  <c r="N20" i="10" s="1"/>
  <c r="N19" i="10" s="1"/>
  <c r="M21" i="10"/>
  <c r="M20" i="10" s="1"/>
  <c r="M19" i="10" s="1"/>
  <c r="L21" i="10"/>
  <c r="L20" i="10" s="1"/>
  <c r="L19" i="10" s="1"/>
  <c r="K21" i="10"/>
  <c r="K20" i="10" s="1"/>
  <c r="K19" i="10" s="1"/>
  <c r="J21" i="10"/>
  <c r="J20" i="10" s="1"/>
  <c r="J19" i="10" s="1"/>
  <c r="I21" i="10"/>
  <c r="I20" i="10" s="1"/>
  <c r="I19" i="10" s="1"/>
  <c r="I18" i="10" s="1"/>
  <c r="I17" i="10" s="1"/>
  <c r="G21" i="10"/>
  <c r="G20" i="10" s="1"/>
  <c r="G19" i="10" s="1"/>
  <c r="G18" i="10" s="1"/>
  <c r="G17" i="10" s="1"/>
  <c r="E41" i="17" l="1"/>
  <c r="E42" i="17"/>
  <c r="AE38" i="17"/>
  <c r="V21" i="17"/>
  <c r="V20" i="17" s="1"/>
  <c r="AU21" i="17"/>
  <c r="AU20" i="17" s="1"/>
  <c r="AZ21" i="17"/>
  <c r="AZ20" i="17" s="1"/>
  <c r="AE40" i="17"/>
  <c r="AE41" i="17"/>
  <c r="AE42" i="17"/>
  <c r="AE35" i="17"/>
  <c r="AE36" i="17"/>
  <c r="AE39" i="17"/>
  <c r="AW21" i="17"/>
  <c r="AW20" i="17" s="1"/>
  <c r="W21" i="17"/>
  <c r="W20" i="17" s="1"/>
  <c r="AB21" i="17"/>
  <c r="AB20" i="17" s="1"/>
  <c r="AN21" i="17"/>
  <c r="AN20" i="17" s="1"/>
  <c r="AA21" i="17"/>
  <c r="AA20" i="17" s="1"/>
  <c r="J24" i="17"/>
  <c r="J23" i="17" s="1"/>
  <c r="J22" i="17" s="1"/>
  <c r="AE37" i="17"/>
  <c r="O24" i="17"/>
  <c r="O23" i="17" s="1"/>
  <c r="O22" i="17" s="1"/>
  <c r="AG24" i="17"/>
  <c r="AG23" i="17" s="1"/>
  <c r="AG22" i="17" s="1"/>
  <c r="AG21" i="17" s="1"/>
  <c r="AG20" i="17" s="1"/>
  <c r="X21" i="17"/>
  <c r="X20" i="17" s="1"/>
  <c r="AI24" i="17"/>
  <c r="AI23" i="17" s="1"/>
  <c r="AI22" i="17" s="1"/>
  <c r="AY24" i="17"/>
  <c r="AY23" i="17" s="1"/>
  <c r="AY22" i="17" s="1"/>
  <c r="AO33" i="17"/>
  <c r="BC21" i="17"/>
  <c r="BC20" i="17" s="1"/>
  <c r="AO24" i="17"/>
  <c r="AO23" i="17" s="1"/>
  <c r="AO22" i="17" s="1"/>
  <c r="AT24" i="17"/>
  <c r="AT23" i="17" s="1"/>
  <c r="AT22" i="17" s="1"/>
  <c r="T24" i="17"/>
  <c r="T23" i="17" s="1"/>
  <c r="T22" i="17" s="1"/>
  <c r="I22" i="12"/>
  <c r="I21" i="12" s="1"/>
  <c r="I20" i="12" s="1"/>
  <c r="E212" i="20" s="1"/>
  <c r="AS21" i="17"/>
  <c r="AS20" i="17" s="1"/>
  <c r="U21" i="17"/>
  <c r="U20" i="17" s="1"/>
  <c r="AX21" i="17"/>
  <c r="AX20" i="17" s="1"/>
  <c r="T25" i="11"/>
  <c r="U25" i="11" s="1"/>
  <c r="L24" i="11"/>
  <c r="D187" i="20"/>
  <c r="I24" i="11"/>
  <c r="AC21" i="17"/>
  <c r="AC20" i="17" s="1"/>
  <c r="BB21" i="17"/>
  <c r="BB20" i="17" s="1"/>
  <c r="G23" i="11"/>
  <c r="G22" i="11" s="1"/>
  <c r="AJ33" i="17"/>
  <c r="F20" i="13"/>
  <c r="S21" i="17"/>
  <c r="S20" i="17" s="1"/>
  <c r="AH24" i="17"/>
  <c r="AH23" i="17" s="1"/>
  <c r="AH22" i="17" s="1"/>
  <c r="AH21" i="17" s="1"/>
  <c r="AH20" i="17" s="1"/>
  <c r="F33" i="17"/>
  <c r="AV21" i="17"/>
  <c r="AV20" i="17" s="1"/>
  <c r="BA21" i="17"/>
  <c r="BA20" i="17" s="1"/>
  <c r="AE34" i="17"/>
  <c r="I39" i="17"/>
  <c r="E39" i="17" s="1"/>
  <c r="I40" i="17"/>
  <c r="E40" i="17" s="1"/>
  <c r="E26" i="17"/>
  <c r="O34" i="17"/>
  <c r="O33" i="17" s="1"/>
  <c r="AJ24" i="17"/>
  <c r="AJ23" i="17" s="1"/>
  <c r="AJ22" i="17" s="1"/>
  <c r="Z21" i="17"/>
  <c r="Z20" i="17" s="1"/>
  <c r="T33" i="17"/>
  <c r="AT33" i="17"/>
  <c r="G25" i="17"/>
  <c r="E25" i="17" s="1"/>
  <c r="AI33" i="17"/>
  <c r="AY33" i="17"/>
  <c r="AO31" i="13"/>
  <c r="BY31" i="13" s="1"/>
  <c r="BZ31" i="13" s="1"/>
  <c r="BY32" i="13"/>
  <c r="BZ32" i="13" s="1"/>
  <c r="AO22" i="13"/>
  <c r="D211" i="20"/>
  <c r="D203" i="20" s="1"/>
  <c r="H19" i="12"/>
  <c r="H18" i="12" s="1"/>
  <c r="S23" i="12"/>
  <c r="S33" i="12"/>
  <c r="S34" i="12"/>
  <c r="T32" i="12"/>
  <c r="I31" i="12"/>
  <c r="E215" i="20" s="1"/>
  <c r="K18" i="10"/>
  <c r="K17" i="10" s="1"/>
  <c r="O18" i="10"/>
  <c r="O17" i="10" s="1"/>
  <c r="M18" i="10"/>
  <c r="M17" i="10" s="1"/>
  <c r="G38" i="20"/>
  <c r="T37" i="12"/>
  <c r="U37" i="12" s="1"/>
  <c r="S37" i="12"/>
  <c r="T41" i="12"/>
  <c r="U41" i="12" s="1"/>
  <c r="S41" i="12"/>
  <c r="T40" i="12"/>
  <c r="U40" i="12" s="1"/>
  <c r="S40" i="12"/>
  <c r="G200" i="20"/>
  <c r="F200" i="20"/>
  <c r="P21" i="10"/>
  <c r="P20" i="10" s="1"/>
  <c r="P19" i="10" s="1"/>
  <c r="P18" i="10" s="1"/>
  <c r="P17" i="10" s="1"/>
  <c r="T38" i="12"/>
  <c r="U38" i="12" s="1"/>
  <c r="S38" i="12"/>
  <c r="L18" i="10"/>
  <c r="L17" i="10" s="1"/>
  <c r="N18" i="10"/>
  <c r="N17" i="10" s="1"/>
  <c r="T39" i="12"/>
  <c r="U39" i="12" s="1"/>
  <c r="S39" i="12"/>
  <c r="J18" i="10"/>
  <c r="J17" i="10" s="1"/>
  <c r="T23" i="12"/>
  <c r="AV19" i="13"/>
  <c r="AV18" i="13" s="1"/>
  <c r="F24" i="17"/>
  <c r="F23" i="17" s="1"/>
  <c r="F22" i="17" s="1"/>
  <c r="AF24" i="17"/>
  <c r="AF23" i="17" s="1"/>
  <c r="AF22" i="17" s="1"/>
  <c r="AE26" i="17"/>
  <c r="H24" i="17"/>
  <c r="H23" i="17" s="1"/>
  <c r="H22" i="17" s="1"/>
  <c r="H21" i="17" s="1"/>
  <c r="H20" i="17" s="1"/>
  <c r="E173" i="20"/>
  <c r="G29" i="20"/>
  <c r="F29" i="20"/>
  <c r="G199" i="20"/>
  <c r="F199" i="20"/>
  <c r="G191" i="20"/>
  <c r="F191" i="20"/>
  <c r="I37" i="17"/>
  <c r="E37" i="17" s="1"/>
  <c r="J37" i="17"/>
  <c r="J33" i="17" s="1"/>
  <c r="N33" i="17"/>
  <c r="N21" i="17" s="1"/>
  <c r="N20" i="17" s="1"/>
  <c r="G57" i="20"/>
  <c r="F57" i="20"/>
  <c r="G61" i="20"/>
  <c r="F61" i="20"/>
  <c r="G63" i="20"/>
  <c r="F63" i="20"/>
  <c r="G68" i="20"/>
  <c r="F68" i="20"/>
  <c r="G70" i="20"/>
  <c r="F70" i="20"/>
  <c r="G72" i="20"/>
  <c r="F72" i="20"/>
  <c r="G108" i="20"/>
  <c r="F108" i="20"/>
  <c r="E115" i="20"/>
  <c r="E145" i="20" s="1"/>
  <c r="E190" i="20"/>
  <c r="G195" i="20"/>
  <c r="F195" i="20"/>
  <c r="AE25" i="17"/>
  <c r="D305" i="20"/>
  <c r="D311" i="20" s="1"/>
  <c r="F38" i="20"/>
  <c r="G60" i="20"/>
  <c r="F60" i="20"/>
  <c r="E62" i="20"/>
  <c r="G67" i="20"/>
  <c r="F67" i="20"/>
  <c r="G69" i="20"/>
  <c r="F69" i="20"/>
  <c r="G71" i="20"/>
  <c r="F71" i="20"/>
  <c r="F124" i="20"/>
  <c r="E194" i="20"/>
  <c r="E197" i="20"/>
  <c r="Y24" i="17"/>
  <c r="Y23" i="17" s="1"/>
  <c r="Y22" i="17" s="1"/>
  <c r="Y33" i="17"/>
  <c r="E95" i="20"/>
  <c r="D196" i="20"/>
  <c r="G75" i="20"/>
  <c r="F75" i="20"/>
  <c r="G198" i="20"/>
  <c r="F198" i="20"/>
  <c r="D76" i="20"/>
  <c r="D73" i="20" s="1"/>
  <c r="D78" i="20"/>
  <c r="G78" i="20" s="1"/>
  <c r="D87" i="20"/>
  <c r="D81" i="20" s="1"/>
  <c r="D109" i="20" s="1"/>
  <c r="D160" i="20" s="1"/>
  <c r="I38" i="17"/>
  <c r="E38" i="17" s="1"/>
  <c r="AF33" i="17"/>
  <c r="AI21" i="17" l="1"/>
  <c r="AI20" i="17" s="1"/>
  <c r="V25" i="11"/>
  <c r="W25" i="11" s="1"/>
  <c r="H24" i="11"/>
  <c r="J21" i="17"/>
  <c r="J20" i="17" s="1"/>
  <c r="O21" i="17"/>
  <c r="O20" i="17" s="1"/>
  <c r="AO21" i="17"/>
  <c r="AO20" i="17" s="1"/>
  <c r="T21" i="17"/>
  <c r="T20" i="17" s="1"/>
  <c r="AY21" i="17"/>
  <c r="AY20" i="17" s="1"/>
  <c r="AT21" i="17"/>
  <c r="AT20" i="17" s="1"/>
  <c r="S31" i="12"/>
  <c r="T24" i="11"/>
  <c r="U24" i="11" s="1"/>
  <c r="L23" i="11"/>
  <c r="L22" i="11" s="1"/>
  <c r="L21" i="11" s="1"/>
  <c r="D115" i="20"/>
  <c r="G115" i="20" s="1"/>
  <c r="H30" i="10"/>
  <c r="G96" i="20"/>
  <c r="G21" i="11"/>
  <c r="U32" i="12"/>
  <c r="T31" i="12"/>
  <c r="U31" i="12" s="1"/>
  <c r="I33" i="17"/>
  <c r="I21" i="17" s="1"/>
  <c r="I20" i="17" s="1"/>
  <c r="AJ21" i="17"/>
  <c r="AJ20" i="17" s="1"/>
  <c r="F19" i="13"/>
  <c r="R22" i="10"/>
  <c r="S22" i="10" s="1"/>
  <c r="Q22" i="10"/>
  <c r="Q21" i="10" s="1"/>
  <c r="Q20" i="10" s="1"/>
  <c r="Q19" i="10" s="1"/>
  <c r="AO21" i="13"/>
  <c r="BY22" i="13"/>
  <c r="BZ22" i="13" s="1"/>
  <c r="I23" i="11"/>
  <c r="AE33" i="17"/>
  <c r="F21" i="17"/>
  <c r="F20" i="17" s="1"/>
  <c r="I19" i="12"/>
  <c r="I18" i="12" s="1"/>
  <c r="E400" i="20" s="1"/>
  <c r="E399" i="20" s="1"/>
  <c r="D427" i="20"/>
  <c r="D243" i="20"/>
  <c r="D244" i="20" s="1"/>
  <c r="S22" i="12"/>
  <c r="S21" i="12" s="1"/>
  <c r="S20" i="12" s="1"/>
  <c r="F78" i="20"/>
  <c r="G212" i="20"/>
  <c r="F212" i="20"/>
  <c r="E211" i="20"/>
  <c r="D139" i="20"/>
  <c r="E33" i="17"/>
  <c r="Y21" i="17"/>
  <c r="Y20" i="17" s="1"/>
  <c r="G194" i="20"/>
  <c r="F194" i="20"/>
  <c r="G62" i="20"/>
  <c r="F62" i="20"/>
  <c r="G190" i="20"/>
  <c r="F190" i="20"/>
  <c r="E167" i="20"/>
  <c r="G23" i="20"/>
  <c r="F23" i="20"/>
  <c r="F173" i="20"/>
  <c r="G173" i="20"/>
  <c r="AF21" i="17"/>
  <c r="AF20" i="17" s="1"/>
  <c r="G56" i="20"/>
  <c r="F56" i="20"/>
  <c r="E189" i="20"/>
  <c r="Q31" i="10"/>
  <c r="D202" i="20"/>
  <c r="D185" i="20" s="1"/>
  <c r="D242" i="20" s="1"/>
  <c r="G24" i="17"/>
  <c r="G23" i="17" s="1"/>
  <c r="G22" i="17" s="1"/>
  <c r="G21" i="17" s="1"/>
  <c r="G20" i="17" s="1"/>
  <c r="AE24" i="17"/>
  <c r="AE23" i="17" s="1"/>
  <c r="AE22" i="17" s="1"/>
  <c r="G103" i="20"/>
  <c r="F103" i="20"/>
  <c r="G87" i="20"/>
  <c r="F87" i="20"/>
  <c r="E81" i="20"/>
  <c r="E109" i="20" s="1"/>
  <c r="E139" i="20" s="1"/>
  <c r="E153" i="20" s="1"/>
  <c r="D399" i="20"/>
  <c r="G197" i="20"/>
  <c r="F197" i="20"/>
  <c r="E196" i="20"/>
  <c r="U23" i="12"/>
  <c r="T22" i="12"/>
  <c r="H21" i="10"/>
  <c r="H20" i="10" s="1"/>
  <c r="H19" i="10" s="1"/>
  <c r="E24" i="17"/>
  <c r="E23" i="17" s="1"/>
  <c r="E22" i="17" s="1"/>
  <c r="D145" i="20" l="1"/>
  <c r="G145" i="20" s="1"/>
  <c r="D155" i="20"/>
  <c r="D154" i="20" s="1"/>
  <c r="V24" i="11"/>
  <c r="W24" i="11" s="1"/>
  <c r="H23" i="11"/>
  <c r="T23" i="11"/>
  <c r="U23" i="11" s="1"/>
  <c r="AE21" i="17"/>
  <c r="AE20" i="17" s="1"/>
  <c r="H18" i="10"/>
  <c r="H17" i="10" s="1"/>
  <c r="E427" i="20" s="1"/>
  <c r="E374" i="20" s="1"/>
  <c r="E373" i="20" s="1"/>
  <c r="T22" i="11"/>
  <c r="U22" i="11" s="1"/>
  <c r="E203" i="20"/>
  <c r="E243" i="20" s="1"/>
  <c r="D250" i="20"/>
  <c r="F96" i="20"/>
  <c r="F115" i="20"/>
  <c r="I22" i="11"/>
  <c r="F18" i="13"/>
  <c r="AO20" i="13"/>
  <c r="BY21" i="13"/>
  <c r="BZ21" i="13" s="1"/>
  <c r="T21" i="11"/>
  <c r="U21" i="11" s="1"/>
  <c r="D374" i="20"/>
  <c r="D373" i="20" s="1"/>
  <c r="S19" i="12"/>
  <c r="S18" i="12" s="1"/>
  <c r="R30" i="10"/>
  <c r="S30" i="10" s="1"/>
  <c r="Q30" i="10"/>
  <c r="Q18" i="10" s="1"/>
  <c r="Q17" i="10" s="1"/>
  <c r="G53" i="20"/>
  <c r="F53" i="20"/>
  <c r="E76" i="20"/>
  <c r="G211" i="20"/>
  <c r="F211" i="20"/>
  <c r="R21" i="10"/>
  <c r="G196" i="20"/>
  <c r="F196" i="20"/>
  <c r="E305" i="20"/>
  <c r="E311" i="20" s="1"/>
  <c r="F167" i="20"/>
  <c r="G167" i="20"/>
  <c r="E21" i="17"/>
  <c r="E20" i="17" s="1"/>
  <c r="X22" i="12"/>
  <c r="U22" i="12"/>
  <c r="T21" i="12"/>
  <c r="G189" i="20"/>
  <c r="F189" i="20"/>
  <c r="E187" i="20"/>
  <c r="G81" i="20"/>
  <c r="F81" i="20"/>
  <c r="G55" i="20"/>
  <c r="F55" i="20"/>
  <c r="F145" i="20" l="1"/>
  <c r="D153" i="20"/>
  <c r="H22" i="11"/>
  <c r="V23" i="11"/>
  <c r="W23" i="11" s="1"/>
  <c r="BY20" i="13"/>
  <c r="BZ20" i="13" s="1"/>
  <c r="AO19" i="13"/>
  <c r="I21" i="11"/>
  <c r="U21" i="12"/>
  <c r="T20" i="12"/>
  <c r="G243" i="20"/>
  <c r="F243" i="20"/>
  <c r="E244" i="20"/>
  <c r="G76" i="20"/>
  <c r="F76" i="20"/>
  <c r="E73" i="20"/>
  <c r="E202" i="20"/>
  <c r="E185" i="20" s="1"/>
  <c r="E160" i="20"/>
  <c r="E155" i="20"/>
  <c r="E154" i="20" s="1"/>
  <c r="G109" i="20"/>
  <c r="F109" i="20"/>
  <c r="E123" i="20"/>
  <c r="S21" i="10"/>
  <c r="R20" i="10"/>
  <c r="G187" i="20"/>
  <c r="F187" i="20"/>
  <c r="V22" i="11" l="1"/>
  <c r="W22" i="11" s="1"/>
  <c r="H21" i="11"/>
  <c r="F154" i="20"/>
  <c r="F155" i="20"/>
  <c r="AO18" i="13"/>
  <c r="BY18" i="13" s="1"/>
  <c r="BZ18" i="13" s="1"/>
  <c r="BY19" i="13"/>
  <c r="BZ19" i="13" s="1"/>
  <c r="G185" i="20"/>
  <c r="F185" i="20"/>
  <c r="E242" i="20"/>
  <c r="S20" i="10"/>
  <c r="R19" i="10"/>
  <c r="G73" i="20"/>
  <c r="F73" i="20"/>
  <c r="G244" i="20"/>
  <c r="F244" i="20"/>
  <c r="F139" i="20"/>
  <c r="G139" i="20"/>
  <c r="F160" i="20"/>
  <c r="G160" i="20"/>
  <c r="G202" i="20"/>
  <c r="F202" i="20"/>
  <c r="U20" i="12"/>
  <c r="T19" i="12"/>
  <c r="V21" i="11" l="1"/>
  <c r="W21" i="11" s="1"/>
  <c r="S19" i="10"/>
  <c r="R18" i="10"/>
  <c r="G242" i="20"/>
  <c r="E250" i="20"/>
  <c r="F242" i="20"/>
  <c r="U19" i="12"/>
  <c r="T18" i="12"/>
  <c r="U18" i="12" s="1"/>
  <c r="R17" i="10" l="1"/>
  <c r="S17" i="10" s="1"/>
  <c r="S18" i="10"/>
  <c r="D27" i="11" l="1"/>
  <c r="N27" i="11" l="1"/>
  <c r="O27" i="11" s="1"/>
  <c r="D25" i="11"/>
  <c r="N25" i="11" l="1"/>
  <c r="O25" i="11" s="1"/>
  <c r="D24" i="11"/>
  <c r="N24" i="11" l="1"/>
  <c r="O24" i="11" s="1"/>
  <c r="D23" i="11"/>
  <c r="N23" i="11" l="1"/>
  <c r="O23" i="11" s="1"/>
  <c r="D22" i="11"/>
  <c r="D21" i="11" s="1"/>
  <c r="N22" i="11" l="1"/>
  <c r="O22" i="11" s="1"/>
  <c r="N21" i="11" l="1"/>
  <c r="O21" i="11" s="1"/>
</calcChain>
</file>

<file path=xl/sharedStrings.xml><?xml version="1.0" encoding="utf-8"?>
<sst xmlns="http://schemas.openxmlformats.org/spreadsheetml/2006/main" count="5695" uniqueCount="1071">
  <si>
    <t>Приложение  № 1</t>
  </si>
  <si>
    <t>к приказу Минэнерго России</t>
  </si>
  <si>
    <t>от « 25 »    апреля   2018г. № 320</t>
  </si>
  <si>
    <t>Отчет об исполнении плана финансирования</t>
  </si>
  <si>
    <t>капитальных вложений по источникам финансирования инвестиционных</t>
  </si>
  <si>
    <t>проектов инвестиционной программы за год ____</t>
  </si>
  <si>
    <r>
      <t xml:space="preserve">    Отчет о реализации инвестиционной программы </t>
    </r>
    <r>
      <rPr>
        <u/>
        <sz val="14"/>
        <color theme="1"/>
        <rFont val="Times New Roman"/>
        <family val="1"/>
        <charset val="204"/>
      </rPr>
      <t>общества с ограниченной ответственностью  «ЕвразЭнергоТранс»</t>
    </r>
  </si>
  <si>
    <t xml:space="preserve">                    Год раскрытия информации: ____ год</t>
  </si>
  <si>
    <t xml:space="preserve">           Утвержденные плановые значения показателей приведены  в соответствии с _____________________________________________________________________________________________________</t>
  </si>
  <si>
    <t>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</si>
  <si>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</si>
  <si>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</si>
  <si>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</si>
  <si>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</si>
  <si>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</si>
  <si>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Фактический объем финансирования капитальных вложений на 01.01. года N, млн. рублей (с НДС)</t>
  </si>
  <si>
    <t>Остаток финансирования капитальных вложений на 01.01. года N в прогнозных ценах соответствующих лет, млн. рублей (с НДС)</t>
  </si>
  <si>
    <t>Финансирование капитальных вложений года N, млн. рублей (с НДС)</t>
  </si>
  <si>
    <t>Остаток финансирования капитальных вложений на 01.01. года (N+1) в прогнозных ценах соответствующих лет, млн. рублей (с НДС)</t>
  </si>
  <si>
    <t>Отклонение от плана финансирования капитальных вложений года N</t>
  </si>
  <si>
    <t>Причины отклонений</t>
  </si>
  <si>
    <t>План</t>
  </si>
  <si>
    <t>Факт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</si>
  <si>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</si>
  <si>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</si>
  <si>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</si>
  <si>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</si>
  <si>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</si>
  <si>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Общий фактический объем финансирования, в том числе за счет:</t>
  </si>
  <si>
    <t>млн. рублей (с НДС)</t>
  </si>
  <si>
    <t>%</t>
  </si>
  <si>
    <t>ВСЕГО по инвестиционной программе, в том числе:</t>
  </si>
  <si>
    <t>Приложение  № 2</t>
  </si>
  <si>
    <t>Отчет об исполнении плана освоения капитальных</t>
  </si>
  <si>
    <t>вложений по инвестиционным проектам инвестиционной программы за год ____</t>
  </si>
  <si>
    <t xml:space="preserve">   Отчет о реализации инвестиционной программы общества с ограниченной ответственностью  «ЕвразЭнергоТранс»</t>
  </si>
  <si>
    <t xml:space="preserve">   Утвержденные плановые значения показателей приведены  в соответствии с _____________________________________________________________________________________________________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</si>
  <si>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</si>
  <si>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</si>
  <si>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Фактический объем освоения капитальных вложений на 01.01. года N, млн. рублей (без НДС)</t>
  </si>
  <si>
    <t>Остаток освоения капитальных вложений на 01.01. года N, млн. рублей (без НДС)</t>
  </si>
  <si>
    <t>Освоение капитальных вложений года N, млн. рублей (без НДС)</t>
  </si>
  <si>
    <t>Остаток освоения капитальных вложений на 01.01. года (N+1), млн. рублей (без НДС)</t>
  </si>
  <si>
    <t>Отклонение от плана освоения капитальных вложений года N</t>
  </si>
  <si>
    <t>млн. рублей (без НДС)</t>
  </si>
  <si>
    <t>в базисном уровне цен</t>
  </si>
  <si>
    <t>в прогнозных ценах соответствующих лет</t>
  </si>
  <si>
    <t>в прогнозных ценах</t>
  </si>
  <si>
    <t>в текущих ценах</t>
  </si>
  <si>
    <t>Приложение  № 3</t>
  </si>
  <si>
    <t xml:space="preserve"> Отчет об исполнении плана ввода основных</t>
  </si>
  <si>
    <t>средств по инвестиционным проектам инвестиционной программы за год ____</t>
  </si>
  <si>
    <t xml:space="preserve"> Год раскрытия информации: ____ год</t>
  </si>
  <si>
    <t>Первоначальная стоимость принимаемых к учету основных средств и нематериальных активов, млн. рублей (без НДС)</t>
  </si>
  <si>
    <t>Принятие основных средств и нематериальных активов к бухгалтерскому учету в год N</t>
  </si>
  <si>
    <t>Отклонение от плана ввода основных средств года N</t>
  </si>
  <si>
    <t>нематериальные активы</t>
  </si>
  <si>
    <t>основные средства</t>
  </si>
  <si>
    <t>МВxА</t>
  </si>
  <si>
    <t>Мвар</t>
  </si>
  <si>
    <t>км ЛЭП</t>
  </si>
  <si>
    <t>МВт</t>
  </si>
  <si>
    <t>Другое</t>
  </si>
  <si>
    <t>Приложение  № 4</t>
  </si>
  <si>
    <t>Отчет о постановке объектов электросетевого</t>
  </si>
  <si>
    <t xml:space="preserve">     хозяйства под напряжение и (или) включении объектов капитального</t>
  </si>
  <si>
    <t xml:space="preserve">            строительства для проведения пусконаладочных работ за год ____</t>
  </si>
  <si>
    <t>Утвержденные плановые значения показателей приведены  в соответствии с _____________________________________________________________________________________________________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</si>
  <si>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</si>
  <si>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N</t>
  </si>
  <si>
    <t>Отклонения от плановых показателей года N</t>
  </si>
  <si>
    <t>Квартал</t>
  </si>
  <si>
    <t>Приложение  № 5</t>
  </si>
  <si>
    <t>Отчет об исполнении плана ввода объектов</t>
  </si>
  <si>
    <t xml:space="preserve">          инвестиционной деятельности (мощностей) в эксплуатацию за год ____</t>
  </si>
  <si>
    <t>Ввод объектов инвестиционной деятельности (мощностей) в эксплуатацию в год N</t>
  </si>
  <si>
    <t>км ВЛ 1-цеп</t>
  </si>
  <si>
    <t>км ВЛ 2-цеп</t>
  </si>
  <si>
    <t>км КЛ</t>
  </si>
  <si>
    <t>Дата ввода объекта, дд.мм.гггг</t>
  </si>
  <si>
    <t>Приложение  № 6</t>
  </si>
  <si>
    <t xml:space="preserve">Отчет об исполнении плана вывода объектов   </t>
  </si>
  <si>
    <t xml:space="preserve">          инвестиционной деятельности (мощностей) из эксплуатации  за год ____</t>
  </si>
  <si>
    <t xml:space="preserve">                           </t>
  </si>
  <si>
    <t xml:space="preserve"> Отчет о реализации инвестиционной программы общества с ограниченной ответственностью  «ЕвразЭнергоТранс»</t>
  </si>
  <si>
    <t>Наименование объекта, выводимого из эксплуатации</t>
  </si>
  <si>
    <t>Вывод объектов инвестиционной деятельности (мощностей) из эксплуатации в год N</t>
  </si>
  <si>
    <t>Дата вывода объекта, дд.мм.гггг</t>
  </si>
  <si>
    <t>Приложение  № 7</t>
  </si>
  <si>
    <t>Отчет о фактических значениях количественных</t>
  </si>
  <si>
    <t xml:space="preserve">      показателей по инвестиционным проектам инвестиционной программы за год ____</t>
  </si>
  <si>
    <t xml:space="preserve">     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</si>
  <si>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целей, года N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</si>
  <si>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</si>
  <si>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</si>
  <si>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</si>
  <si>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</si>
  <si>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</si>
  <si>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</si>
  <si>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</si>
  <si>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</si>
  <si>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...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</si>
  <si>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</si>
  <si>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</si>
  <si>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</si>
  <si>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</si>
  <si>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</si>
  <si>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</si>
  <si>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</si>
  <si>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</si>
  <si>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</si>
  <si>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</si>
  <si>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</si>
  <si>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</si>
  <si>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</si>
  <si>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</si>
  <si>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</si>
  <si>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</si>
  <si>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</si>
  <si>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</si>
  <si>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</si>
  <si>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</si>
  <si>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</si>
  <si>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</si>
  <si>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</si>
  <si>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</si>
  <si>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</si>
  <si>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</si>
  <si>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</si>
  <si>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</si>
  <si>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</si>
  <si>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</si>
  <si>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</si>
  <si>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</si>
  <si>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</si>
  <si>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</si>
  <si>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</si>
  <si>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</si>
  <si>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</si>
  <si>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</si>
  <si>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</si>
  <si>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</si>
  <si>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</si>
  <si>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</si>
  <si>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Приложение  № 8</t>
  </si>
  <si>
    <t>Отчет о достигнутых результатах в части,</t>
  </si>
  <si>
    <t xml:space="preserve">       касающейся расширения пропускной способности, снижения потерь</t>
  </si>
  <si>
    <t xml:space="preserve">        в сетях и увеличения резерва для присоединения потребителей</t>
  </si>
  <si>
    <t xml:space="preserve">        отдельно по каждому центру питания напряжением 35 кВ и выше за год ____</t>
  </si>
  <si>
    <t xml:space="preserve">Отчет о реализации инвестиционной программы общества с ограниченной ответственностью  «ЕвразЭнергоТранс»                        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</si>
  <si>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</si>
  <si>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</si>
  <si>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</si>
  <si>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</si>
  <si>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</si>
  <si>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кВтxч/год</t>
  </si>
  <si>
    <t>факт на 01.01. года N</t>
  </si>
  <si>
    <t>факт на 01.01. года N+1</t>
  </si>
  <si>
    <t>факт года N-1 (на 01.01. года N)</t>
  </si>
  <si>
    <t>факт года N (на 01.01. года N+1)</t>
  </si>
  <si>
    <t>Приложение  № 9</t>
  </si>
  <si>
    <t>Отчет об исполнении финансового плана</t>
  </si>
  <si>
    <t>субъекта электроэнергетики</t>
  </si>
  <si>
    <t xml:space="preserve">Инвестиционная программа  общества с ограниченной ответственностью  «ЕвразЭнергоТранс»     </t>
  </si>
  <si>
    <t>Субъект Российской Федерации: ____________________________________________</t>
  </si>
  <si>
    <t xml:space="preserve"> Год раскрытия (предоставления) информации: ____ год</t>
  </si>
  <si>
    <t>Утвержденные плановые значения показателей приведены в соответствии с реквизиты    решения   органа   исполнительной   власти,   утвердившего инвестиционную программу</t>
  </si>
  <si>
    <t>1. Финансово-экономическая модель деятельности субъекта электроэнергетики</t>
  </si>
  <si>
    <t>N п/п</t>
  </si>
  <si>
    <t>Показатель</t>
  </si>
  <si>
    <t>Ед. изм.</t>
  </si>
  <si>
    <t>Отчетный год N</t>
  </si>
  <si>
    <t>Отклонение от плановых значений года N</t>
  </si>
  <si>
    <t>в ед. измерений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</si>
  <si>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</si>
  <si>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</si>
  <si>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</si>
  <si>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</t>
  </si>
  <si>
    <t>млн. рублей</t>
  </si>
  <si>
    <t>1.1</t>
  </si>
  <si>
    <t>Производство и поставка электрической энергии и мощности всего, в том числе:</t>
  </si>
  <si>
    <t>1.1.1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</si>
  <si>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</si>
  <si>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</si>
  <si>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</si>
  <si>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</si>
  <si>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</si>
  <si>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</si>
  <si>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</si>
  <si>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</si>
  <si>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</si>
  <si>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</si>
  <si>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</si>
  <si>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</si>
  <si>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</si>
  <si>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</si>
  <si>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</si>
  <si>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</si>
  <si>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</si>
  <si>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</si>
  <si>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</si>
  <si>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</si>
  <si>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</si>
  <si>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</si>
  <si>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</si>
  <si>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</si>
  <si>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</si>
  <si>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II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</si>
  <si>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</si>
  <si>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</si>
  <si>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</si>
  <si>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</si>
  <si>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</si>
  <si>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</si>
  <si>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</si>
  <si>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</si>
  <si>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</si>
  <si>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</si>
  <si>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</si>
  <si>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</si>
  <si>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</si>
  <si>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</si>
  <si>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</si>
  <si>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</si>
  <si>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</si>
  <si>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</si>
  <si>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</si>
  <si>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</si>
  <si>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</si>
  <si>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</si>
  <si>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</si>
  <si>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</si>
  <si>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</si>
  <si>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</si>
  <si>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</si>
  <si>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</si>
  <si>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</si>
  <si>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</si>
  <si>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</si>
  <si>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</si>
  <si>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</si>
  <si>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</si>
  <si>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</si>
  <si>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</si>
  <si>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</si>
  <si>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</si>
  <si>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</si>
  <si>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</si>
  <si>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</si>
  <si>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</si>
  <si>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</si>
  <si>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</si>
  <si>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</si>
  <si>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</si>
  <si>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</si>
  <si>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</si>
  <si>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</si>
  <si>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</si>
  <si>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</si>
  <si>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</si>
  <si>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</si>
  <si>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</si>
  <si>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</si>
  <si>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</si>
  <si>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</si>
  <si>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</si>
  <si>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</si>
  <si>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</si>
  <si>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</si>
  <si>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</si>
  <si>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</si>
  <si>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</si>
  <si>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</si>
  <si>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</si>
  <si>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</si>
  <si>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</si>
  <si>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</si>
  <si>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r>
      <t>Прибыль (убыток) от продаж (</t>
    </r>
    <r>
      <rPr>
        <sz val="14"/>
        <color indexed="4"/>
        <rFont val="Times New Roman"/>
        <family val="1"/>
        <charset val="204"/>
      </rPr>
      <t>строка I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indexed="4"/>
        <rFont val="Times New Roman"/>
        <family val="1"/>
        <charset val="204"/>
      </rPr>
      <t>строка II</t>
    </r>
    <r>
      <rPr>
        <sz val="14"/>
        <color theme="1"/>
        <rFont val="Times New Roman"/>
        <family val="1"/>
        <charset val="204"/>
      </rPr>
      <t>) всего, в том числе:</t>
    </r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</si>
  <si>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</si>
  <si>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</si>
  <si>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</si>
  <si>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</si>
  <si>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</si>
  <si>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</si>
  <si>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</si>
  <si>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</si>
  <si>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</si>
  <si>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</si>
  <si>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</si>
  <si>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</si>
  <si>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</si>
  <si>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</si>
  <si>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</si>
  <si>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r>
      <t>Прочие доходы и расходы (сальдо) (</t>
    </r>
    <r>
      <rPr>
        <sz val="14"/>
        <color indexed="4"/>
        <rFont val="Times New Roman"/>
        <family val="1"/>
        <charset val="204"/>
      </rPr>
      <t>строка 4.1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indexed="4"/>
        <rFont val="Times New Roman"/>
        <family val="1"/>
        <charset val="204"/>
      </rPr>
      <t>строка 4.2</t>
    </r>
    <r>
      <rPr>
        <sz val="14"/>
        <color theme="1"/>
        <rFont val="Times New Roman"/>
        <family val="1"/>
        <charset val="204"/>
      </rPr>
      <t>)</t>
    </r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</si>
  <si>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</si>
  <si>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</si>
  <si>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</si>
  <si>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</si>
  <si>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</si>
  <si>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</si>
  <si>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</si>
  <si>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</si>
  <si>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</si>
  <si>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</si>
  <si>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</si>
  <si>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</si>
  <si>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</si>
  <si>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</si>
  <si>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</si>
  <si>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</si>
  <si>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</si>
  <si>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</si>
  <si>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</si>
  <si>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</si>
  <si>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</si>
  <si>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r>
      <t>Прибыль (убыток) до налогообложения (</t>
    </r>
    <r>
      <rPr>
        <sz val="14"/>
        <color indexed="4"/>
        <rFont val="Times New Roman"/>
        <family val="1"/>
        <charset val="204"/>
      </rPr>
      <t>строка III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indexed="4"/>
        <rFont val="Times New Roman"/>
        <family val="1"/>
        <charset val="204"/>
      </rPr>
      <t>строка IV</t>
    </r>
    <r>
      <rPr>
        <sz val="14"/>
        <color theme="1"/>
        <rFont val="Times New Roman"/>
        <family val="1"/>
        <charset val="204"/>
      </rPr>
      <t>) всего, в том числе:</t>
    </r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</si>
  <si>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</si>
  <si>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</si>
  <si>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</si>
  <si>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</si>
  <si>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</si>
  <si>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</si>
  <si>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</si>
  <si>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</si>
  <si>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</si>
  <si>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</si>
  <si>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</si>
  <si>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</si>
  <si>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</si>
  <si>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</si>
  <si>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</si>
  <si>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</si>
  <si>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</si>
  <si>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Оказание услуг по технологическому присоединению;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</si>
  <si>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</si>
  <si>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</si>
  <si>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</si>
  <si>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</si>
  <si>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</si>
  <si>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</si>
  <si>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</si>
  <si>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</si>
  <si>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</si>
  <si>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</si>
  <si>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</si>
  <si>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</si>
  <si>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</si>
  <si>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</si>
  <si>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</si>
  <si>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</si>
  <si>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</si>
  <si>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</si>
  <si>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</si>
  <si>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</si>
  <si>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</si>
  <si>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</si>
  <si>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</si>
  <si>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</si>
  <si>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</si>
  <si>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</si>
  <si>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</si>
  <si>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 - строка XI) всего, в том числе:</t>
  </si>
  <si>
    <t>XVII</t>
  </si>
  <si>
    <t>Сальдо денежных средств по инвестиционным операциям всего (строка XII - строка XIII) всего,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</si>
  <si>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</si>
  <si>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</si>
  <si>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</si>
  <si>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</si>
  <si>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</si>
  <si>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 - 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</si>
  <si>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</si>
  <si>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</si>
  <si>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</si>
  <si>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</si>
  <si>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</si>
  <si>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</si>
  <si>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</si>
  <si>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r>
      <t>Итого сальдо денежных средств (</t>
    </r>
    <r>
      <rPr>
        <sz val="14"/>
        <color indexed="4"/>
        <rFont val="Times New Roman"/>
        <family val="1"/>
        <charset val="204"/>
      </rPr>
      <t>строка XVI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indexed="4"/>
        <rFont val="Times New Roman"/>
        <family val="1"/>
        <charset val="204"/>
      </rPr>
      <t>строка XVII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indexed="4"/>
        <rFont val="Times New Roman"/>
        <family val="1"/>
        <charset val="204"/>
      </rPr>
      <t>строка XVIII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indexed="4"/>
        <rFont val="Times New Roman"/>
        <family val="1"/>
        <charset val="204"/>
      </rPr>
      <t>строка XIX</t>
    </r>
    <r>
      <rPr>
        <sz val="14"/>
        <color theme="1"/>
        <rFont val="Times New Roman"/>
        <family val="1"/>
        <charset val="204"/>
      </rPr>
      <t>)</t>
    </r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</si>
  <si>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</si>
  <si>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</si>
  <si>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</si>
  <si>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</si>
  <si>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</si>
  <si>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</si>
  <si>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</si>
  <si>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</si>
  <si>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</si>
  <si>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</si>
  <si>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23.1.1.а</t>
  </si>
  <si>
    <t>из нее просроченная</t>
  </si>
  <si>
    <t>23.1.1.1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</si>
  <si>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</si>
  <si>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</si>
  <si>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</si>
  <si>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</si>
  <si>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</si>
  <si>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</si>
  <si>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</si>
  <si>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</si>
  <si>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</si>
  <si>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оказание услуг по передаче электрической энергии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</si>
  <si>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</si>
  <si>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</si>
  <si>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</si>
  <si>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</si>
  <si>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</si>
  <si>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</si>
  <si>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</si>
  <si>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23.1.6</t>
  </si>
  <si>
    <t>реализация электрической энергии и мощности</t>
  </si>
  <si>
    <t>23.1.6.а</t>
  </si>
  <si>
    <t>23.1.7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</si>
  <si>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</si>
  <si>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</si>
  <si>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</si>
  <si>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</si>
  <si>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</si>
  <si>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</si>
  <si>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</si>
  <si>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</si>
  <si>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</si>
  <si>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</si>
  <si>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</si>
  <si>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</si>
  <si>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</si>
  <si>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</si>
  <si>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</si>
  <si>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</si>
  <si>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</si>
  <si>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</si>
  <si>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</si>
  <si>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</si>
  <si>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</si>
  <si>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</si>
  <si>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</si>
  <si>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</si>
  <si>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</si>
  <si>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</si>
  <si>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</si>
  <si>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</si>
  <si>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</si>
  <si>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</si>
  <si>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</si>
  <si>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</si>
  <si>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</si>
  <si>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</si>
  <si>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</si>
  <si>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</si>
  <si>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</si>
  <si>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</si>
  <si>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</si>
  <si>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</si>
  <si>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</si>
  <si>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>по обязательствам перед поставщиками и подрядчиками по исполнению инвестиционной программы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</si>
  <si>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</si>
  <si>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</si>
  <si>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</si>
  <si>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</si>
  <si>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</si>
  <si>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</si>
  <si>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</si>
  <si>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</si>
  <si>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</si>
  <si>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</si>
  <si>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</si>
  <si>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</si>
  <si>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</si>
  <si>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</si>
  <si>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</si>
  <si>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</si>
  <si>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</si>
  <si>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</si>
  <si>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</si>
  <si>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</si>
  <si>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</si>
  <si>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</si>
  <si>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</si>
  <si>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</si>
  <si>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</si>
  <si>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</si>
  <si>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</si>
  <si>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</si>
  <si>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</si>
  <si>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</si>
  <si>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</si>
  <si>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</si>
  <si>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</si>
  <si>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</si>
  <si>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</si>
  <si>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</si>
  <si>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</si>
  <si>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</si>
  <si>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</si>
  <si>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</si>
  <si>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</si>
  <si>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</si>
  <si>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</si>
  <si>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</si>
  <si>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</si>
  <si>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</si>
  <si>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</si>
  <si>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</si>
  <si>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</si>
  <si>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</si>
  <si>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</si>
  <si>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</si>
  <si>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</si>
  <si>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</si>
  <si>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</si>
  <si>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</si>
  <si>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</si>
  <si>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</si>
  <si>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</si>
  <si>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</si>
  <si>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</si>
  <si>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</si>
  <si>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</si>
  <si>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</si>
  <si>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</si>
  <si>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</si>
  <si>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</si>
  <si>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</si>
  <si>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</si>
  <si>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</si>
  <si>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</si>
  <si>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</si>
  <si>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</si>
  <si>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</si>
  <si>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</si>
  <si>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</si>
  <si>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</si>
  <si>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</si>
  <si>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</si>
  <si>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</si>
  <si>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</si>
  <si>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</si>
  <si>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</si>
  <si>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</si>
  <si>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</si>
  <si>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</si>
  <si>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</si>
  <si>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</si>
  <si>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r>
      <t>Необходимая валовая выручка сетевой организации в части содержания (</t>
    </r>
    <r>
      <rPr>
        <sz val="14"/>
        <color indexed="4"/>
        <rFont val="Times New Roman"/>
        <family val="1"/>
        <charset val="204"/>
      </rPr>
      <t>строка 1.3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indexed="4"/>
        <rFont val="Times New Roman"/>
        <family val="1"/>
        <charset val="204"/>
      </rPr>
      <t>строка 2.2.1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indexed="4"/>
        <rFont val="Times New Roman"/>
        <family val="1"/>
        <charset val="204"/>
      </rPr>
      <t>строка 2.2.2</t>
    </r>
    <r>
      <rPr>
        <sz val="14"/>
        <color theme="1"/>
        <rFont val="Times New Roman"/>
        <family val="1"/>
        <charset val="204"/>
      </rPr>
      <t xml:space="preserve"> - </t>
    </r>
    <r>
      <rPr>
        <sz val="14"/>
        <color indexed="4"/>
        <rFont val="Times New Roman"/>
        <family val="1"/>
        <charset val="204"/>
      </rPr>
      <t>строка 2.1.2.1.1</t>
    </r>
    <r>
      <rPr>
        <sz val="14"/>
        <color theme="1"/>
        <rFont val="Times New Roman"/>
        <family val="1"/>
        <charset val="204"/>
      </rPr>
      <t>)</t>
    </r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</si>
  <si>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</si>
  <si>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</si>
  <si>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</si>
  <si>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</si>
  <si>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</si>
  <si>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</si>
  <si>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</si>
  <si>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</si>
  <si>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</si>
  <si>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</si>
  <si>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</si>
  <si>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</si>
  <si>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</si>
  <si>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</si>
  <si>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</si>
  <si>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</si>
  <si>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</si>
  <si>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</si>
  <si>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</si>
  <si>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</si>
  <si>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</si>
  <si>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</si>
  <si>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</si>
  <si>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</si>
  <si>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</si>
  <si>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</si>
  <si>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</si>
  <si>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</si>
  <si>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</si>
  <si>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</si>
  <si>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</si>
  <si>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</si>
  <si>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</si>
  <si>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</si>
  <si>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Отклонения от плановых значений года N</t>
  </si>
  <si>
    <r>
      <t>Источники финансирования инвестиционной программы всего (</t>
    </r>
    <r>
      <rPr>
        <sz val="14"/>
        <color indexed="4"/>
        <rFont val="Times New Roman"/>
        <family val="1"/>
        <charset val="204"/>
      </rPr>
      <t>строка I</t>
    </r>
    <r>
      <rPr>
        <sz val="14"/>
        <color theme="1"/>
        <rFont val="Times New Roman"/>
        <family val="1"/>
        <charset val="204"/>
      </rPr>
      <t xml:space="preserve"> + </t>
    </r>
    <r>
      <rPr>
        <sz val="14"/>
        <color indexed="4"/>
        <rFont val="Times New Roman"/>
        <family val="1"/>
        <charset val="204"/>
      </rPr>
      <t>строка II</t>
    </r>
    <r>
      <rPr>
        <sz val="14"/>
        <color theme="1"/>
        <rFont val="Times New Roman"/>
        <family val="1"/>
        <charset val="204"/>
      </rPr>
      <t>) всего, в том числе:</t>
    </r>
  </si>
  <si>
    <t>Собственные средства всего, в том числе:</t>
  </si>
  <si>
    <t>Прибыль, направляемая на инвестиции, в том числе: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</si>
  <si>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</si>
  <si>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</si>
  <si>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</si>
  <si>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</si>
  <si>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</si>
  <si>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</si>
  <si>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</si>
  <si>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</si>
  <si>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</si>
  <si>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</si>
  <si>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</si>
  <si>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</si>
  <si>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</si>
  <si>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</si>
  <si>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</si>
  <si>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</si>
  <si>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</si>
  <si>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</si>
  <si>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</si>
  <si>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</si>
  <si>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</si>
  <si>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</si>
  <si>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</si>
  <si>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</si>
  <si>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</si>
  <si>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</si>
  <si>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</si>
  <si>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</si>
  <si>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</si>
  <si>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</si>
  <si>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</si>
  <si>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</si>
  <si>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</si>
  <si>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</si>
  <si>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</si>
  <si>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</si>
  <si>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</si>
  <si>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</si>
  <si>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</si>
  <si>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</si>
  <si>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</si>
  <si>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</si>
  <si>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</si>
  <si>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</si>
  <si>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</si>
  <si>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</si>
  <si>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</si>
  <si>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</si>
  <si>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</si>
  <si>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</si>
  <si>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</si>
  <si>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</si>
  <si>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</si>
  <si>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</si>
  <si>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</si>
  <si>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</si>
  <si>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</si>
  <si>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</si>
  <si>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</si>
  <si>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</si>
  <si>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</si>
  <si>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</si>
  <si>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</si>
  <si>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</si>
  <si>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 xml:space="preserve">
Возврат налога на добавленную стоимость
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</si>
  <si>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</si>
  <si>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</si>
  <si>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</si>
  <si>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</si>
  <si>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</si>
  <si>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</si>
  <si>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</si>
  <si>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</si>
  <si>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</si>
  <si>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</si>
  <si>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</si>
  <si>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</si>
  <si>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</si>
  <si>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</si>
  <si>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</si>
  <si>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</si>
  <si>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</si>
  <si>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</si>
  <si>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</si>
  <si>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</si>
  <si>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</si>
  <si>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</si>
  <si>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</si>
  <si>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</si>
  <si>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</si>
  <si>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</si>
  <si>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</si>
  <si>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</si>
  <si>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</si>
  <si>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</si>
  <si>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Приложение  № 10</t>
  </si>
  <si>
    <t>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</si>
  <si>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</si>
  <si>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</si>
  <si>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</si>
  <si>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</si>
  <si>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</si>
  <si>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</si>
  <si>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</si>
  <si>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1</t>
  </si>
  <si>
    <t>Кемеровская область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</si>
  <si>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</si>
  <si>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</si>
  <si>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</si>
  <si>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</si>
  <si>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</si>
  <si>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</si>
  <si>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Прочие инвестиционные проекты, всего, в том числе:</t>
  </si>
  <si>
    <t>Приложение  № 11</t>
  </si>
  <si>
    <t xml:space="preserve">     капитальных вложений по источникам финансирования инвестиционных</t>
  </si>
  <si>
    <t>проектов инвестиционной программы (квартальный)</t>
  </si>
  <si>
    <t>Финансирование капитальных вложений, млн. рублей (с НДС)</t>
  </si>
  <si>
    <t>Приложение  № 12</t>
  </si>
  <si>
    <t>Отчет об исполнении плана освоения капитальных вложений</t>
  </si>
  <si>
    <t xml:space="preserve">   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</si>
  <si>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 рублей (без НДС)</t>
  </si>
  <si>
    <t>Отклонение от плана освоения по итогам отчетного периода</t>
  </si>
  <si>
    <t>нд</t>
  </si>
  <si>
    <t>Приложение  № 13</t>
  </si>
  <si>
    <t xml:space="preserve">Отклонение от плана ввода основных средств по итогам отчетного периода
</t>
  </si>
  <si>
    <t>Причины отклонений
основные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</si>
  <si>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</si>
  <si>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</si>
  <si>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</si>
  <si>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</si>
  <si>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</si>
  <si>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</si>
  <si>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</si>
  <si>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</si>
  <si>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</si>
  <si>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</si>
  <si>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</si>
  <si>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</si>
  <si>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</si>
  <si>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</si>
  <si>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</si>
  <si>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</si>
  <si>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</si>
  <si>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</si>
  <si>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</si>
  <si>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</si>
  <si>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</si>
  <si>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</si>
  <si>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</si>
  <si>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</si>
  <si>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</si>
  <si>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</si>
  <si>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</si>
  <si>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</si>
  <si>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</si>
  <si>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</si>
  <si>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</si>
  <si>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</si>
  <si>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</si>
  <si>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</si>
  <si>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</si>
  <si>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</si>
  <si>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</si>
  <si>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</si>
  <si>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</si>
  <si>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</si>
  <si>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</si>
  <si>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</si>
  <si>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</si>
  <si>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</si>
  <si>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</si>
  <si>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</si>
  <si>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</si>
  <si>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</si>
  <si>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</si>
  <si>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</si>
  <si>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</si>
  <si>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</si>
  <si>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</si>
  <si>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</si>
  <si>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</si>
  <si>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</si>
  <si>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</si>
  <si>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</si>
  <si>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</si>
  <si>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</si>
  <si>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</si>
  <si>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</si>
  <si>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</si>
  <si>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</si>
  <si>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</si>
  <si>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</si>
  <si>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</si>
  <si>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</si>
  <si>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</si>
  <si>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</si>
  <si>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 № 14</t>
  </si>
  <si>
    <t xml:space="preserve">Отчет о постановке объектов электросетевого
</t>
  </si>
  <si>
    <t>строительства для проведения пусконаладочных работ (квартальный)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</si>
  <si>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</si>
  <si>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</si>
  <si>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</si>
  <si>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</si>
  <si>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</si>
  <si>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</si>
  <si>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</si>
  <si>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</si>
  <si>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</si>
  <si>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</si>
  <si>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</si>
  <si>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</si>
  <si>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</si>
  <si>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</si>
  <si>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</si>
  <si>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</si>
  <si>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</si>
  <si>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</si>
  <si>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</si>
  <si>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</si>
  <si>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 № 15</t>
  </si>
  <si>
    <t>Отчет об исполнении плана ввода объектов инвестиционной</t>
  </si>
  <si>
    <t xml:space="preserve">           деятельности (мощностей) в эксплуатацию (квартальный)                      </t>
  </si>
  <si>
    <t>Приложение  № 16</t>
  </si>
  <si>
    <t>Отчет об исполнении плана вывода объектов инвестиционной</t>
  </si>
  <si>
    <t>деятельности (мощностей) из эксплуатации (квартальный)</t>
  </si>
  <si>
    <t>Отклонения от плановых показателей по итогам отчетного периода</t>
  </si>
  <si>
    <t>8</t>
  </si>
  <si>
    <t>Приложение  № 17</t>
  </si>
  <si>
    <t>Отчет об исполнении основных этапов работ по инвестиционным</t>
  </si>
  <si>
    <t>проектам инвестиционной программы (квартальный)</t>
  </si>
  <si>
    <t>Всего, в том числе: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</si>
  <si>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</si>
  <si>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</si>
  <si>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</si>
  <si>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</si>
  <si>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</si>
  <si>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</si>
  <si>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</si>
  <si>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</si>
  <si>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</si>
  <si>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</si>
  <si>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</si>
  <si>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</si>
  <si>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</si>
  <si>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</si>
  <si>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</si>
  <si>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</si>
  <si>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</si>
  <si>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</si>
  <si>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</si>
  <si>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</si>
  <si>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</si>
  <si>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</si>
  <si>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</si>
  <si>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</si>
  <si>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</si>
  <si>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</si>
  <si>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Повышение надежности оказываемых услуг в сфере электроэнергетики млн. рублей (с НДС)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</si>
  <si>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 млн. рублей (с НДС)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</si>
  <si>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 млн. рублей (с НДС)</t>
  </si>
  <si>
    <t>Показатель реконструкции  ЛЭП, км</t>
  </si>
  <si>
    <t xml:space="preserve">Показатель объема финансовых потребностей, необходимых для  реализации мероприятий, направленных на хозяйственное обеспечение текущей деятельности сетевой организации </t>
  </si>
  <si>
    <t>4.1.</t>
  </si>
  <si>
    <t>4.2.</t>
  </si>
  <si>
    <t>4.3.</t>
  </si>
  <si>
    <t>4.4.</t>
  </si>
  <si>
    <t>4. ...</t>
  </si>
  <si>
    <t>5. ...</t>
  </si>
  <si>
    <t>6. ...</t>
  </si>
  <si>
    <t>7. ...</t>
  </si>
  <si>
    <t>8. ...</t>
  </si>
  <si>
    <t>9. ...</t>
  </si>
  <si>
    <t>Приложение  № 19</t>
  </si>
  <si>
    <t>касающейся расширения пропускной способности, снижения потерь</t>
  </si>
  <si>
    <t>в сетях и увеличения резерва для присоединения потребителей</t>
  </si>
  <si>
    <t>отдельно по каждому центру питания напряжением</t>
  </si>
  <si>
    <t>Фактическое снижение потерь, кВт x ч/год</t>
  </si>
  <si>
    <t>факт на конец отчетного периода</t>
  </si>
  <si>
    <t>Приложение № 20</t>
  </si>
  <si>
    <t>от « 25 » апреля 2018 г. № 320</t>
  </si>
  <si>
    <t>Форма 20. Отчет об исполнении финансового плана субъекта электроэнергетики (квартальный)</t>
  </si>
  <si>
    <t xml:space="preserve"> полное наименование субъекта электроэнергетики</t>
  </si>
  <si>
    <t>Субъект Российской Федерации: Кемеровская область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</si>
  <si>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</si>
  <si>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</si>
  <si>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№ п/п</t>
  </si>
  <si>
    <t>Отклонение от плановых значений по итогам отчетного периода</t>
  </si>
  <si>
    <t xml:space="preserve">План </t>
  </si>
  <si>
    <t>6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</si>
  <si>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</si>
  <si>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</si>
  <si>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 xml:space="preserve">в части управления технологическими режимами </t>
  </si>
  <si>
    <t>услуги инфраструктурных организаций*****</t>
  </si>
  <si>
    <t>Прибыль (убыток) от продаж (строка I - строка II) всего, в том числе:</t>
  </si>
  <si>
    <t>Прочие доходы и расходы (сальдо) (строка 4.1 – строка 4.2)</t>
  </si>
  <si>
    <t xml:space="preserve"> по сомнительным долгам</t>
  </si>
  <si>
    <t>Прибыль (убыток) до налогообложения (строка III + строка IV) всего, в том числе: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</si>
  <si>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</si>
  <si>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</si>
  <si>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</si>
  <si>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</si>
  <si>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</si>
  <si>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</si>
  <si>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</si>
  <si>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</si>
  <si>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</si>
  <si>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</si>
  <si>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</si>
  <si>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</si>
  <si>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</si>
  <si>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</si>
  <si>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</si>
  <si>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</si>
  <si>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</si>
  <si>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</si>
  <si>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</si>
  <si>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</si>
  <si>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</si>
  <si>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</si>
  <si>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</si>
  <si>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</si>
  <si>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</si>
  <si>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</si>
  <si>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</si>
  <si>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</si>
  <si>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</si>
  <si>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</si>
  <si>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</si>
  <si>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</si>
  <si>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</si>
  <si>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</si>
  <si>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</si>
  <si>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</si>
  <si>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</si>
  <si>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</si>
  <si>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</si>
  <si>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</si>
  <si>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</si>
  <si>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</si>
  <si>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</si>
  <si>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</si>
  <si>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</si>
  <si>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</si>
  <si>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</si>
  <si>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</si>
  <si>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</si>
  <si>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</si>
  <si>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</si>
  <si>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</si>
  <si>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</si>
  <si>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</si>
  <si>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</si>
  <si>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</si>
  <si>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</si>
  <si>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</si>
  <si>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</si>
  <si>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</si>
  <si>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</si>
  <si>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</si>
  <si>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</si>
  <si>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</si>
  <si>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</si>
  <si>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</si>
  <si>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</si>
  <si>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</si>
  <si>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</si>
  <si>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</si>
  <si>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</si>
  <si>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</si>
  <si>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</si>
  <si>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</si>
  <si>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</si>
  <si>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</si>
  <si>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</si>
  <si>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</si>
  <si>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</si>
  <si>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</si>
  <si>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</si>
  <si>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</si>
  <si>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</si>
  <si>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</si>
  <si>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</si>
  <si>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</si>
  <si>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</si>
  <si>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</si>
  <si>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</si>
  <si>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</si>
  <si>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</si>
  <si>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</si>
  <si>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</si>
  <si>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</si>
  <si>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</si>
  <si>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</si>
  <si>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</si>
  <si>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</si>
  <si>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</si>
  <si>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</si>
  <si>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</si>
  <si>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</si>
  <si>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</si>
  <si>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</si>
  <si>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</si>
  <si>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</si>
  <si>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</si>
  <si>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</si>
  <si>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</si>
  <si>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</si>
  <si>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</si>
  <si>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</si>
  <si>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</si>
  <si>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</si>
  <si>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</si>
  <si>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</si>
  <si>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</si>
  <si>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</si>
  <si>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</si>
  <si>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</si>
  <si>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</si>
  <si>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</si>
  <si>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</si>
  <si>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</si>
  <si>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</si>
  <si>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</si>
  <si>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</si>
  <si>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</si>
  <si>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</si>
  <si>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Сальдо денежных средств по операционной деятельности (строка X-строка XI) всего, в том числе:</t>
  </si>
  <si>
    <t xml:space="preserve">Сальдо денежных средств по инвестиционным операциям всего (строка XII-строка XIII), всего в том числе </t>
  </si>
  <si>
    <t>Сальдо денежных средств по финансовым операциям всего (строка XIV-строка XV), в том числе</t>
  </si>
  <si>
    <t>Итого сальдо денежных средств (строка XVI+строка XVII+строка XVIII+строка XIX)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</si>
  <si>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</si>
  <si>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энергиии и мощности</t>
  </si>
  <si>
    <t xml:space="preserve">по обязательствам перед поставщиками и подрядчиками по исполнению инвестиционной программы </t>
  </si>
  <si>
    <t>x</t>
  </si>
  <si>
    <t xml:space="preserve"> -</t>
  </si>
  <si>
    <t>Заявленная мощность***/фактическая мощность всего, в том числе: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</si>
  <si>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</si>
  <si>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 xml:space="preserve"> в части управления технологическими режимами 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</si>
  <si>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</si>
  <si>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</si>
  <si>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 xml:space="preserve">    авансовое использование прибыли</t>
  </si>
  <si>
    <t>1.2.3.1.2.</t>
  </si>
  <si>
    <t>Возврат налога на добавленную стоимость****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</si>
  <si>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</si>
  <si>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</si>
  <si>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</si>
  <si>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</si>
  <si>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</si>
  <si>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</si>
  <si>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</si>
  <si>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</si>
  <si>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Фактический объем финансирования капитальных вложений на 01.01.2024 года, млн. рублей (с НДС)</t>
  </si>
  <si>
    <t>Остаток финансирования капитальных вложений на 01.01.2024 года в прогнозных ценах соответствующих лет, млн. рублей (с НДС)</t>
  </si>
  <si>
    <t>Финансирование капитальных вложений года 2024, млн. рублей (с НДС)</t>
  </si>
  <si>
    <t>Год раскрытия информации: 2024 год</t>
  </si>
  <si>
    <t>Утвержденные плановые значения показателей приведены в соответствии с Постановлениями РЭК Кемеровской области от 31.10.2019г. №377, от 28.12.2023 №757</t>
  </si>
  <si>
    <t>O_01 KuzbasselektroKO</t>
  </si>
  <si>
    <t>Автомобиль УАЗ-390995-04</t>
  </si>
  <si>
    <t>O_02 KuzbasselektroKO</t>
  </si>
  <si>
    <t>Реконструкция ПС №32 "Караканская" с установкой силового трансформатора ТДТН-25000-110/35/6</t>
  </si>
  <si>
    <t>Год раскрытия (предоставления) информации: 2024 год</t>
  </si>
  <si>
    <t>Освоение капитальных вложений года 2024, млн. рублей (без НДС)</t>
  </si>
  <si>
    <t>Финансирование капитальных вложений года 2024 млн. рублей (с НДС)</t>
  </si>
  <si>
    <t>Всего (год 2024)</t>
  </si>
  <si>
    <t>Фактический объем освоения капитальных вложений на 01.01.2024 года в прогнозных ценах соответствующих лет, млн. рублей (без НДС)</t>
  </si>
  <si>
    <t>Остаток освоения капитальных вложений на 01.01.2024 года, млн. рублей (без НДС)</t>
  </si>
  <si>
    <t xml:space="preserve">Принятие основных средств и нематериальных активов к бухгалтерскому учету в год 2024
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</si>
  <si>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2024</t>
  </si>
  <si>
    <t xml:space="preserve">Ввод объектов инвестиционной деятельности (мощностей) в эксплуатацию в год 2024
</t>
  </si>
  <si>
    <t>Вывод объектов инвестиционной деятельности (мощностей) из эксплуатации в год 2024</t>
  </si>
  <si>
    <t>факт на 01.01.2024 года</t>
  </si>
  <si>
    <t>факт года 2023 (на 01.01.2024 года)</t>
  </si>
  <si>
    <t>факт 2023 год
(на 01.01.2024 года)</t>
  </si>
  <si>
    <t>факт 2023 года (на 01.01.2024 года)</t>
  </si>
  <si>
    <t>Беловская ГРЭС</t>
  </si>
  <si>
    <t>Кемеровская область, пгт. Инской</t>
  </si>
  <si>
    <t>Отчет о реализации инвестиционной программы АО "КузбассЭлектро"</t>
  </si>
  <si>
    <t>Инвестиционная программа АО "КузбассЭлектро"</t>
  </si>
  <si>
    <t>Необходимая валовая выручка сетевой организации в части содержания (строка 1.3-строка 2.2.1-строка 2.2.2-строка 2.1.2.1.1)</t>
  </si>
  <si>
    <t>за 3 квартал 2024 года</t>
  </si>
  <si>
    <t xml:space="preserve"> за 3 квартал 2024 года</t>
  </si>
  <si>
    <t>Отчет об исполнении плана ввода основных средств  по инвестиционным проектам инвестиционной программы (квартальный) за 3 квартал 2024 года</t>
  </si>
  <si>
    <t xml:space="preserve">    за 3 квартал 2024 года</t>
  </si>
  <si>
    <t>Отчет о фактических значениях количественных показателей по инвестиционным проектам инвестиционной программы за 3 квартал 2024 года</t>
  </si>
  <si>
    <t>35 кВ и выше за 3 квартал 2024 года</t>
  </si>
  <si>
    <t xml:space="preserve">Дымосос ДН-9/1000 </t>
  </si>
  <si>
    <t>O_03 KuzbasselektroKO</t>
  </si>
  <si>
    <t>за 9 месяцев 2024</t>
  </si>
  <si>
    <t>9 месяцев 2024 года</t>
  </si>
  <si>
    <t>Приобретен аварийно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</si>
</sst>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5">
    <numFmt numFmtId="41" formatCode="_-* #,##0_-;\-* #,##0_-;_-* &quot;-&quot;_-;_-@_-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#.##0\.00"/>
    <numFmt numFmtId="166" formatCode="#\.00"/>
    <numFmt numFmtId="167" formatCode="\$#\.00"/>
    <numFmt numFmtId="168" formatCode="_-&quot;L&quot;* #,##0_-;\-&quot;L&quot;* #,##0_-;_-&quot;L&quot;* &quot;-&quot;_-;_-@_-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(* #,##0_);_(* \(#,##0\);_(* &quot;-&quot;??_);_(@_)"/>
    <numFmt numFmtId="172" formatCode="#,##0;[Red]#,##0"/>
    <numFmt numFmtId="173" formatCode="&quot;\&quot;#,##0;[Red]\-&quot;\&quot;#,##0"/>
    <numFmt numFmtId="174" formatCode="[$-419]mmmm\ yyyy;@"/>
    <numFmt numFmtId="175" formatCode="\£#,##0_);\(\£#,##0\)"/>
    <numFmt numFmtId="176" formatCode="&quot;error&quot;;&quot;error&quot;;&quot;OK&quot;;&quot;  &quot;@"/>
    <numFmt numFmtId="177" formatCode="_-* #,##0\ _р_._-;\-* #,##0\ _р_._-;_-* &quot;-&quot;\ _р_._-;_-@_-"/>
    <numFmt numFmtId="178" formatCode="_-* #,##0.00_р_._-;\-* #,##0.00_р_._-;_-* &quot;-&quot;??_р_._-;_-@_-"/>
    <numFmt numFmtId="179" formatCode="&quot;$&quot;#,##0_);[Red]\(&quot;$&quot;#,##0\)"/>
    <numFmt numFmtId="180" formatCode="_(* #,##0.00_);[Red]_(* \(#,##0.00\);_(* &quot;-&quot;??_);_(@_)"/>
    <numFmt numFmtId="181" formatCode="&quot;$&quot;#,##0\ ;\(&quot;$&quot;#,##0\)"/>
    <numFmt numFmtId="182" formatCode="dd\ mmm\ yyyy_);;;&quot;  &quot;@"/>
    <numFmt numFmtId="183" formatCode="#,##0_);\(#,##0\);&quot;- &quot;;&quot;  &quot;@"/>
    <numFmt numFmtId="184" formatCode="0.0\x"/>
    <numFmt numFmtId="185" formatCode="_([$€-2]* #,##0.00_);_([$€-2]* \(#,##0.00\);_([$€-2]* &quot;-&quot;??_)"/>
    <numFmt numFmtId="186" formatCode="_-* #,##0\ _F_B_-;\-* #,##0\ _F_B_-;_-* &quot;-&quot;\ _F_B_-;_-@_-"/>
    <numFmt numFmtId="187" formatCode="_-* #,##0.00\ _F_B_-;\-* #,##0.00\ _F_B_-;_-* &quot;-&quot;??\ _F_B_-;_-@_-"/>
    <numFmt numFmtId="188" formatCode="#,##0.0000_);\(#,##0.0000\);&quot;- &quot;;&quot;  &quot;@"/>
    <numFmt numFmtId="189" formatCode="_(* #,##0.00_);_(* \(#,##0.00\);_(* &quot;-&quot;??_);_(@_)"/>
    <numFmt numFmtId="190" formatCode="#,##0.0_);[Red]\(#,##0.0\)"/>
    <numFmt numFmtId="191" formatCode="_-* #,##0_-;_-* #,##0\-;_-* &quot;-&quot;_-;_-@_-"/>
    <numFmt numFmtId="192" formatCode="_-* #,##0.00_-;_-* #,##0.00\-;_-* &quot;-&quot;??_-;_-@_-"/>
    <numFmt numFmtId="193" formatCode="_-* #,##0\ _$_-;\-* #,##0\ _$_-;_-* &quot;-&quot;\ _$_-;_-@_-"/>
    <numFmt numFmtId="194" formatCode="_-* #,##0.00\ _$_-;\-* #,##0.00\ _$_-;_-* &quot;-&quot;??\ _$_-;_-@_-"/>
    <numFmt numFmtId="195" formatCode="_-* #,##0\ &quot;$&quot;_-;\-* #,##0\ &quot;$&quot;_-;_-* &quot;-&quot;\ &quot;$&quot;_-;_-@_-"/>
    <numFmt numFmtId="196" formatCode="_-* #,##0.00\ &quot;$&quot;_-;\-* #,##0.00\ &quot;$&quot;_-;_-* &quot;-&quot;??\ &quot;$&quot;_-;_-@_-"/>
    <numFmt numFmtId="197" formatCode="_(* #,##0.000_);[Red]_(* \(#,##0.000\);_(* &quot;-&quot;??_);_(@_)"/>
    <numFmt numFmtId="198" formatCode="&quot;$&quot;#,##0.0_);\(&quot;$&quot;#,##0.0\)"/>
    <numFmt numFmtId="199" formatCode="0.00\x"/>
    <numFmt numFmtId="200" formatCode="0.0000"/>
    <numFmt numFmtId="201" formatCode="_-* #,##0\ &quot;FB&quot;_-;\-* #,##0\ &quot;FB&quot;_-;_-* &quot;-&quot;\ &quot;FB&quot;_-;_-@_-"/>
    <numFmt numFmtId="202" formatCode="_-* #,##0.00\ &quot;FB&quot;_-;\-* #,##0.00\ &quot;FB&quot;_-;_-* &quot;-&quot;??\ &quot;FB&quot;_-;_-@_-"/>
    <numFmt numFmtId="203" formatCode="0.0%"/>
    <numFmt numFmtId="204" formatCode="0.0%_);\(0.0%\);\-\-??;* @_%_)"/>
    <numFmt numFmtId="205" formatCode="_-&quot;F&quot;\ * #,##0_-;_-&quot;F&quot;\ * #,##0\-;_-&quot;F&quot;\ * &quot;-&quot;_-;_-@_-"/>
    <numFmt numFmtId="206" formatCode="_-&quot;F&quot;\ * #,##0.00_-;_-&quot;F&quot;\ * #,##0.00\-;_-&quot;F&quot;\ * &quot;-&quot;??_-;_-@_-"/>
    <numFmt numFmtId="207" formatCode="\¥#,##0_);\(\¥#,##0\)"/>
    <numFmt numFmtId="208" formatCode=";;&quot;zero&quot;;&quot;  &quot;@"/>
    <numFmt numFmtId="209" formatCode="_-* #,##0.00&quot;р.&quot;_-;\-* #,##0.00&quot;р.&quot;_-;_-* &quot;-&quot;??&quot;р.&quot;_-;_-@_-"/>
    <numFmt numFmtId="210" formatCode="#,##0.00&quot;р.&quot;;\-#,##0.00&quot;р.&quot;"/>
    <numFmt numFmtId="211" formatCode="#,##0\т"/>
    <numFmt numFmtId="212" formatCode="%#\.00"/>
    <numFmt numFmtId="213" formatCode="#,##0.000"/>
    <numFmt numFmtId="214" formatCode="#,##0_ ;\-#,##0\ "/>
    <numFmt numFmtId="215" formatCode="#,##0.000_ ;\-#,##0.000\ "/>
    <numFmt numFmtId="216" formatCode="0.000"/>
    <numFmt numFmtId="217" formatCode="_-* #,##0.000\ _₽_-;\-* #,##0.000\ _₽_-;_-* &quot;-&quot;???\ _₽_-;_-@_-"/>
    <numFmt numFmtId="218" formatCode="_-* #,##0.000\ _₽_-;\-* #,##0.000\ _₽_-;_-* &quot;-&quot;??\ _₽_-;_-@_-"/>
    <numFmt numFmtId="219" formatCode="#,##0.00_ ;\-#,##0.00\ "/>
    <numFmt numFmtId="220" formatCode="0.0"/>
    <numFmt numFmtId="221" formatCode="_-* #,##0.00\ _₽_-;\-* #,##0.00\ _₽_-;_-* &quot;-&quot;???\ _₽_-;_-@_-"/>
    <numFmt numFmtId="222" formatCode="_-* #,##0.000_р_._-;\-* #,##0.000_р_._-;_-* &quot;-&quot;_р_._-;_-@_-"/>
    <numFmt numFmtId="223" formatCode="_-* #,##0.000_р_._-;\-* #,##0.000_р_._-;_-* &quot;-&quot;??_р_._-;_-@_-"/>
    <numFmt numFmtId="224" formatCode="_-* #,##0.00\ _р_._-;\-* #,##0.00\ _р_._-;_-* &quot;-&quot;??\ _р_._-;_-@_-"/>
    <numFmt numFmtId="225" formatCode="\ #,##0.00&quot;    &quot;;\-#,##0.00&quot;    &quot;;&quot; -&quot;#&quot;    &quot;;@\ "/>
  </numFmts>
  <fonts count="17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0"/>
      <name val="Arial"/>
      <family val="2"/>
      <charset val="204"/>
    </font>
    <font>
      <sz val="10"/>
      <name val="Courier"/>
      <family val="3"/>
    </font>
    <font>
      <sz val="9"/>
      <name val="Arial"/>
      <family val="2"/>
      <charset val="204"/>
    </font>
    <font>
      <sz val="10"/>
      <name val="MS Sans Serif"/>
      <family val="2"/>
      <charset val="204"/>
    </font>
    <font>
      <sz val="10"/>
      <name val="Arial Cyr"/>
    </font>
    <font>
      <sz val="10"/>
      <name val="Book Antiqua"/>
      <family val="1"/>
      <charset val="204"/>
    </font>
    <font>
      <sz val="11"/>
      <name val="Arial"/>
      <family val="2"/>
      <charset val="204"/>
    </font>
    <font>
      <b/>
      <sz val="22"/>
      <color indexed="18"/>
      <name val="Arial"/>
      <family val="2"/>
      <charset val="204"/>
    </font>
    <font>
      <sz val="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64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  <charset val="204"/>
    </font>
    <font>
      <sz val="1"/>
      <color indexed="64"/>
      <name val="Courier"/>
      <family val="3"/>
    </font>
    <font>
      <b/>
      <sz val="1"/>
      <color indexed="64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65"/>
      <name val="Arial"/>
      <family val="2"/>
      <charset val="204"/>
    </font>
    <font>
      <b/>
      <sz val="14"/>
      <color indexed="65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20"/>
      <name val="Arial"/>
      <family val="2"/>
      <charset val="204"/>
    </font>
    <font>
      <b/>
      <sz val="16"/>
      <color indexed="65"/>
      <name val="Arial"/>
      <family val="2"/>
      <charset val="204"/>
    </font>
    <font>
      <b/>
      <sz val="14"/>
      <name val="Arial"/>
      <family val="2"/>
      <charset val="204"/>
    </font>
    <font>
      <b/>
      <i/>
      <sz val="22"/>
      <name val="Arial"/>
      <family val="2"/>
      <charset val="204"/>
    </font>
    <font>
      <sz val="8"/>
      <name val="Helv"/>
    </font>
    <font>
      <sz val="12"/>
      <name val="Times New Roman"/>
      <family val="1"/>
      <charset val="204"/>
    </font>
    <font>
      <u/>
      <sz val="10"/>
      <color indexed="4"/>
      <name val="Arial Cyr"/>
    </font>
    <font>
      <sz val="12"/>
      <name val="Arial"/>
      <family val="2"/>
      <charset val="204"/>
    </font>
    <font>
      <sz val="12"/>
      <name val="¹UAAA¼"/>
    </font>
    <font>
      <b/>
      <sz val="10"/>
      <color indexed="64"/>
      <name val="Arial"/>
      <family val="2"/>
      <charset val="204"/>
    </font>
    <font>
      <sz val="10"/>
      <color indexed="64"/>
      <name val="Tms Rmn"/>
    </font>
    <font>
      <sz val="10"/>
      <color indexed="4"/>
      <name val="Times New Roman"/>
      <family val="1"/>
      <charset val="204"/>
    </font>
    <font>
      <sz val="12"/>
      <name val="Tms Rmn"/>
    </font>
    <font>
      <u val="singleAccounting"/>
      <sz val="10"/>
      <name val="Arial"/>
      <family val="2"/>
      <charset val="204"/>
    </font>
    <font>
      <sz val="12"/>
      <name val="±???A?"/>
    </font>
    <font>
      <sz val="10"/>
      <color indexed="64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4"/>
      <name val="Times New Roman"/>
      <family val="1"/>
      <charset val="204"/>
    </font>
    <font>
      <sz val="8"/>
      <name val="Palatino"/>
      <family val="1"/>
    </font>
    <font>
      <sz val="10"/>
      <name val="Verdana"/>
      <family val="2"/>
      <charset val="204"/>
    </font>
    <font>
      <sz val="12"/>
      <color indexed="24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u val="doubleAccounting"/>
      <sz val="10"/>
      <name val="Arial"/>
      <family val="2"/>
      <charset val="204"/>
    </font>
    <font>
      <b/>
      <sz val="10"/>
      <name val="Verdana"/>
      <family val="2"/>
      <charset val="204"/>
    </font>
    <font>
      <b/>
      <sz val="8"/>
      <name val="Arial"/>
      <family val="2"/>
      <charset val="204"/>
    </font>
    <font>
      <i/>
      <sz val="1"/>
      <color indexed="64"/>
      <name val="Courier"/>
      <family val="3"/>
    </font>
    <font>
      <u/>
      <sz val="10"/>
      <color indexed="20"/>
      <name val="Arial Cyr"/>
    </font>
    <font>
      <sz val="7"/>
      <name val="Palatino"/>
      <family val="1"/>
    </font>
    <font>
      <sz val="10"/>
      <color indexed="4"/>
      <name val="Arial"/>
      <family val="2"/>
      <charset val="204"/>
    </font>
    <font>
      <sz val="10"/>
      <color indexed="17"/>
      <name val="Times New Roman"/>
      <family val="1"/>
      <charset val="204"/>
    </font>
    <font>
      <sz val="6"/>
      <color indexed="16"/>
      <name val="Palatino"/>
      <family val="1"/>
    </font>
    <font>
      <b/>
      <sz val="8"/>
      <name val="Palatino"/>
      <family val="1"/>
    </font>
    <font>
      <sz val="12"/>
      <name val="Arial Black"/>
      <family val="2"/>
      <charset val="204"/>
    </font>
    <font>
      <sz val="11"/>
      <name val="Arial Black"/>
      <family val="2"/>
      <charset val="204"/>
    </font>
    <font>
      <i/>
      <sz val="14"/>
      <name val="Palatino"/>
      <family val="1"/>
    </font>
    <font>
      <b/>
      <i/>
      <sz val="22"/>
      <name val="Times New Roman"/>
      <family val="1"/>
      <charset val="204"/>
    </font>
    <font>
      <sz val="10"/>
      <color indexed="65"/>
      <name val="Times New Roman"/>
      <family val="1"/>
      <charset val="204"/>
    </font>
    <font>
      <sz val="10"/>
      <name val="Times New Roman Cyr"/>
    </font>
    <font>
      <b/>
      <u/>
      <sz val="16"/>
      <name val="Arial"/>
      <family val="2"/>
      <charset val="204"/>
    </font>
    <font>
      <sz val="7"/>
      <name val="Small Fonts"/>
      <family val="2"/>
      <charset val="204"/>
    </font>
    <font>
      <sz val="8"/>
      <name val="Tahoma"/>
      <family val="2"/>
      <charset val="204"/>
    </font>
    <font>
      <sz val="10"/>
      <name val="Times New Roman CE"/>
    </font>
    <font>
      <sz val="10"/>
      <name val="Palatino"/>
      <family val="1"/>
    </font>
    <font>
      <sz val="10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sz val="10"/>
      <color indexed="65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0"/>
      <color indexed="5"/>
      <name val="Arial"/>
      <family val="2"/>
      <charset val="204"/>
    </font>
    <font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i/>
      <sz val="8"/>
      <color indexed="64"/>
      <name val="Arial"/>
      <family val="2"/>
      <charset val="204"/>
    </font>
    <font>
      <sz val="10"/>
      <color indexed="2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9.5"/>
      <color indexed="23"/>
      <name val="Helvetica-Black"/>
    </font>
    <font>
      <b/>
      <sz val="10"/>
      <color indexed="4"/>
      <name val="Arial"/>
      <family val="2"/>
      <charset val="204"/>
    </font>
    <font>
      <b/>
      <sz val="12"/>
      <color indexed="64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2"/>
      <name val="Arial"/>
      <family val="2"/>
      <charset val="204"/>
    </font>
    <font>
      <sz val="10"/>
      <name val="Tms Rmn"/>
    </font>
    <font>
      <i/>
      <sz val="8"/>
      <name val="Times New Roman"/>
      <family val="1"/>
      <charset val="204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  <charset val="204"/>
    </font>
    <font>
      <sz val="12"/>
      <color indexed="64"/>
      <name val="Palatino"/>
      <family val="1"/>
    </font>
    <font>
      <sz val="11"/>
      <color indexed="64"/>
      <name val="Helvetica-Black"/>
    </font>
    <font>
      <u/>
      <sz val="8"/>
      <color indexed="64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8"/>
      <name val="Helv"/>
    </font>
    <font>
      <b/>
      <sz val="8"/>
      <name val="Arial Cyr"/>
    </font>
    <font>
      <sz val="8"/>
      <name val="Arial Cyr"/>
    </font>
    <font>
      <sz val="11"/>
      <color indexed="64"/>
      <name val="Calibri"/>
      <family val="2"/>
      <charset val="204"/>
    </font>
    <font>
      <sz val="10"/>
      <color indexed="65"/>
      <name val="Arial Cyr"/>
    </font>
    <font>
      <b/>
      <sz val="12"/>
      <name val="Arial Cyr"/>
    </font>
    <font>
      <sz val="9"/>
      <name val="Tahoma"/>
      <family val="2"/>
      <charset val="204"/>
    </font>
    <font>
      <sz val="10"/>
      <color theme="1"/>
      <name val="Franklin Gothic Book"/>
      <family val="2"/>
      <charset val="204"/>
    </font>
    <font>
      <sz val="10"/>
      <color theme="1"/>
      <name val="Arial Cyr"/>
    </font>
    <font>
      <sz val="11"/>
      <color indexed="64"/>
      <name val="SimSun"/>
    </font>
    <font>
      <sz val="10"/>
      <color indexed="64"/>
      <name val="Arial Cyr"/>
    </font>
    <font>
      <sz val="12"/>
      <name val="Arial Cyr"/>
    </font>
    <font>
      <sz val="14"/>
      <name val="Arial Cyr"/>
    </font>
    <font>
      <sz val="10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4"/>
      <color indexed="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 CYR"/>
    </font>
    <font>
      <b/>
      <sz val="11"/>
      <name val="Times New Roman CYR"/>
    </font>
    <font>
      <i/>
      <sz val="10"/>
      <name val="Times New Roman CYR"/>
    </font>
    <font>
      <sz val="14"/>
      <name val="Times New Roman CYR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sz val="14"/>
      <color indexed="4"/>
      <name val="Times New Roman"/>
      <family val="1"/>
      <charset val="204"/>
    </font>
    <font>
      <sz val="8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b/>
      <sz val="8"/>
      <name val="Palatino"/>
      <family val="1"/>
    </font>
    <font>
      <i/>
      <sz val="14"/>
      <name val="Palatino"/>
      <family val="1"/>
    </font>
    <font>
      <sz val="10"/>
      <name val="Palatino"/>
      <family val="1"/>
    </font>
    <font>
      <b/>
      <sz val="9"/>
      <name val="Palatino"/>
      <family val="1"/>
    </font>
    <font>
      <sz val="12"/>
      <color indexed="64"/>
      <name val="Palatino"/>
      <family val="1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Cyr"/>
      <family val="2"/>
      <charset val="204"/>
    </font>
    <font>
      <sz val="8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b/>
      <sz val="8"/>
      <name val="Palatino"/>
      <family val="1"/>
    </font>
    <font>
      <i/>
      <sz val="14"/>
      <name val="Palatino"/>
      <family val="1"/>
    </font>
    <font>
      <sz val="10"/>
      <name val="Palatino"/>
      <family val="1"/>
    </font>
    <font>
      <b/>
      <sz val="9"/>
      <name val="Palatino"/>
      <family val="1"/>
    </font>
    <font>
      <sz val="12"/>
      <color indexed="64"/>
      <name val="Palatino"/>
      <family val="1"/>
    </font>
    <font>
      <sz val="8"/>
      <name val="Calibri"/>
      <family val="2"/>
      <charset val="204"/>
      <scheme val="minor"/>
    </font>
    <font>
      <sz val="11"/>
      <name val="Times New Roman CYR"/>
      <charset val="204"/>
    </font>
    <font>
      <sz val="11"/>
      <name val="Calibri"/>
      <family val="2"/>
      <charset val="204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"/>
        <bgColor indexed="3"/>
      </patternFill>
    </fill>
    <fill>
      <patternFill patternType="lightGray">
        <fgColor indexed="7"/>
        <bgColor indexed="7"/>
      </patternFill>
    </fill>
    <fill>
      <patternFill patternType="solid">
        <fgColor indexed="26"/>
        <bgColor indexed="26"/>
      </patternFill>
    </fill>
    <fill>
      <patternFill patternType="solid">
        <fgColor indexed="6"/>
        <bgColor indexed="6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indexed="17"/>
        <bgColor indexed="17"/>
      </patternFill>
    </fill>
    <fill>
      <patternFill patternType="solid">
        <fgColor indexed="43"/>
        <b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2"/>
        <bgColor indexed="2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57"/>
        <bgColor indexed="57"/>
      </patternFill>
    </fill>
    <fill>
      <patternFill patternType="solid">
        <fgColor indexed="50"/>
        <bgColor indexed="50"/>
      </patternFill>
    </fill>
    <fill>
      <patternFill patternType="lightUp">
        <fgColor indexed="48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40"/>
        <b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7"/>
        <bgColor indexed="7"/>
      </patternFill>
    </fill>
    <fill>
      <patternFill patternType="solid">
        <fgColor indexed="16"/>
        <bgColor indexed="64"/>
      </patternFill>
    </fill>
    <fill>
      <patternFill patternType="solid"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243">
    <xf numFmtId="0" fontId="0" fillId="0" borderId="0"/>
    <xf numFmtId="0" fontId="4" fillId="0" borderId="0"/>
    <xf numFmtId="0" fontId="5" fillId="0" borderId="0" applyNumberFormat="0" applyFill="0" applyBorder="0"/>
    <xf numFmtId="0" fontId="4" fillId="0" borderId="0"/>
    <xf numFmtId="0" fontId="4" fillId="0" borderId="0"/>
    <xf numFmtId="0" fontId="6" fillId="0" borderId="0" applyFont="0" applyFill="0" applyBorder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8" fillId="0" borderId="0" applyNumberFormat="0" applyFont="0" applyFill="0" applyBorder="0">
      <alignment vertical="top"/>
    </xf>
    <xf numFmtId="0" fontId="8" fillId="0" borderId="0" applyNumberFormat="0" applyFont="0" applyFill="0" applyBorder="0">
      <alignment vertical="top"/>
    </xf>
    <xf numFmtId="0" fontId="5" fillId="0" borderId="0">
      <alignment vertical="top"/>
    </xf>
    <xf numFmtId="0" fontId="8" fillId="0" borderId="0" applyNumberFormat="0" applyFont="0" applyFill="0" applyBorder="0">
      <alignment vertical="top"/>
    </xf>
    <xf numFmtId="0" fontId="9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8" fillId="0" borderId="0" applyNumberFormat="0" applyFont="0" applyFill="0" applyBorder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8" fillId="0" borderId="0" applyNumberFormat="0" applyFont="0" applyFill="0" applyBorder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8" fillId="0" borderId="0" applyNumberFormat="0" applyFont="0" applyFill="0" applyBorder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9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0" fillId="0" borderId="0" applyFont="0" applyFill="0" applyBorder="0"/>
    <xf numFmtId="0" fontId="5" fillId="0" borderId="0" applyFill="0" applyBorder="0"/>
    <xf numFmtId="0" fontId="4" fillId="0" borderId="0"/>
    <xf numFmtId="0" fontId="5" fillId="0" borderId="0" applyFill="0" applyBorder="0"/>
    <xf numFmtId="0" fontId="4" fillId="0" borderId="0"/>
    <xf numFmtId="0" fontId="4" fillId="0" borderId="0"/>
    <xf numFmtId="0" fontId="5" fillId="0" borderId="0" applyFill="0" applyBorder="0"/>
    <xf numFmtId="0" fontId="4" fillId="0" borderId="0"/>
    <xf numFmtId="0" fontId="6" fillId="0" borderId="0" applyFont="0" applyFill="0" applyBorder="0">
      <alignment vertical="center"/>
    </xf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Fill="0" applyBorder="0"/>
    <xf numFmtId="0" fontId="5" fillId="0" borderId="0" applyFill="0" applyBorder="0"/>
    <xf numFmtId="0" fontId="4" fillId="0" borderId="0"/>
    <xf numFmtId="0" fontId="4" fillId="0" borderId="0"/>
    <xf numFmtId="0" fontId="4" fillId="0" borderId="0"/>
    <xf numFmtId="0" fontId="11" fillId="0" borderId="0" applyFont="0" applyFill="0" applyBorder="0"/>
    <xf numFmtId="0" fontId="11" fillId="0" borderId="0" applyFont="0" applyFill="0" applyBorder="0"/>
    <xf numFmtId="0" fontId="11" fillId="0" borderId="0" applyFont="0" applyFill="0" applyBorder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 applyFont="0" applyFill="0" applyBorder="0">
      <alignment vertical="center"/>
    </xf>
    <xf numFmtId="0" fontId="5" fillId="0" borderId="0" applyFill="0" applyBorder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0" fontId="12" fillId="0" borderId="0" applyNumberFormat="0" applyFill="0" applyBorder="0"/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1" fillId="0" borderId="0" applyFont="0" applyFill="0" applyBorder="0"/>
    <xf numFmtId="0" fontId="11" fillId="0" borderId="0" applyFont="0" applyFill="0" applyBorder="0">
      <alignment horizontal="right"/>
    </xf>
    <xf numFmtId="0" fontId="5" fillId="0" borderId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4" fillId="0" borderId="0" applyNumberFormat="0" applyFill="0" applyBorder="0">
      <alignment vertical="top"/>
    </xf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5" fillId="0" borderId="1" applyNumberFormat="0" applyFill="0"/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2" applyNumberFormat="0" applyFill="0">
      <alignment horizontal="center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6" fillId="0" borderId="0" applyNumberFormat="0" applyFill="0" applyBorder="0">
      <alignment horizontal="left"/>
    </xf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9" fillId="0" borderId="0"/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6" fillId="0" borderId="0" applyFont="0" applyFill="0" applyBorder="0">
      <alignment vertical="center"/>
    </xf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9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38" fontId="13" fillId="0" borderId="0">
      <alignment vertical="top"/>
    </xf>
    <xf numFmtId="38" fontId="13" fillId="0" borderId="0">
      <alignment vertical="top"/>
    </xf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6" fillId="0" borderId="0" applyFont="0" applyFill="0" applyBorder="0">
      <alignment vertical="center"/>
    </xf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38" fontId="13" fillId="0" borderId="0">
      <alignment vertical="top"/>
    </xf>
    <xf numFmtId="38" fontId="13" fillId="0" borderId="0">
      <alignment vertical="top"/>
    </xf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6" fillId="0" borderId="0" applyFont="0" applyFill="0" applyBorder="0">
      <alignment vertical="center"/>
    </xf>
    <xf numFmtId="0" fontId="6" fillId="0" borderId="0" applyFont="0" applyFill="0" applyBorder="0">
      <alignment vertical="center"/>
    </xf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6" fillId="0" borderId="0" applyFont="0" applyFill="0" applyBorder="0">
      <alignment vertical="center"/>
    </xf>
    <xf numFmtId="0" fontId="4" fillId="0" borderId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5" fillId="0" borderId="0" applyNumberFormat="0" applyFill="0" applyBorder="0"/>
    <xf numFmtId="0" fontId="4" fillId="0" borderId="0"/>
    <xf numFmtId="0" fontId="4" fillId="0" borderId="0"/>
    <xf numFmtId="0" fontId="4" fillId="0" borderId="0"/>
    <xf numFmtId="0" fontId="9" fillId="0" borderId="0"/>
    <xf numFmtId="0" fontId="5" fillId="0" borderId="0" applyNumberFormat="0" applyFill="0" applyBorder="0"/>
    <xf numFmtId="165" fontId="18" fillId="0" borderId="0"/>
    <xf numFmtId="166" fontId="18" fillId="0" borderId="0"/>
    <xf numFmtId="167" fontId="18" fillId="0" borderId="0"/>
    <xf numFmtId="0" fontId="18" fillId="0" borderId="0"/>
    <xf numFmtId="0" fontId="19" fillId="0" borderId="0"/>
    <xf numFmtId="0" fontId="19" fillId="0" borderId="0"/>
    <xf numFmtId="0" fontId="18" fillId="0" borderId="3"/>
    <xf numFmtId="168" fontId="13" fillId="0" borderId="0" applyFont="0" applyFill="0" applyBorder="0"/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0" fillId="2" borderId="4" applyNumberFormat="0" applyFill="0" applyBorder="0">
      <alignment horizontal="left"/>
    </xf>
    <xf numFmtId="0" fontId="21" fillId="2" borderId="0" applyNumberFormat="0" applyFill="0" applyBorder="0"/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2" fillId="3" borderId="4" applyNumberFormat="0" applyFill="0" applyBorder="0">
      <alignment horizontal="left"/>
    </xf>
    <xf numFmtId="0" fontId="23" fillId="4" borderId="0" applyNumberFormat="0" applyFill="0" applyBorder="0"/>
    <xf numFmtId="0" fontId="24" fillId="0" borderId="0" applyNumberFormat="0" applyFill="0" applyBorder="0"/>
    <xf numFmtId="0" fontId="25" fillId="0" borderId="5" applyNumberFormat="0" applyFill="0" applyBorder="0">
      <alignment horizontal="left"/>
    </xf>
    <xf numFmtId="0" fontId="26" fillId="5" borderId="6" applyNumberFormat="0" applyFill="0" applyBorder="0"/>
    <xf numFmtId="0" fontId="27" fillId="0" borderId="0" applyNumberFormat="0" applyFill="0" applyBorder="0"/>
    <xf numFmtId="0" fontId="27" fillId="6" borderId="7" applyNumberFormat="0" applyFill="0" applyBorder="0"/>
    <xf numFmtId="0" fontId="28" fillId="0" borderId="5" applyNumberFormat="0" applyFill="0" applyBorder="0"/>
    <xf numFmtId="0" fontId="27" fillId="0" borderId="0" applyNumberFormat="0" applyFill="0" applyBorder="0"/>
    <xf numFmtId="0" fontId="29" fillId="0" borderId="0">
      <alignment horizontal="right"/>
    </xf>
    <xf numFmtId="169" fontId="5" fillId="0" borderId="0" applyFont="0" applyFill="0" applyBorder="0"/>
    <xf numFmtId="170" fontId="5" fillId="0" borderId="0" applyFont="0" applyFill="0" applyBorder="0"/>
    <xf numFmtId="169" fontId="5" fillId="0" borderId="0" applyFont="0" applyFill="0" applyBorder="0"/>
    <xf numFmtId="170" fontId="5" fillId="0" borderId="0" applyFont="0" applyFill="0" applyBorder="0"/>
    <xf numFmtId="171" fontId="5" fillId="0" borderId="0" applyFont="0" applyFill="0" applyBorder="0"/>
    <xf numFmtId="171" fontId="5" fillId="0" borderId="0" applyFont="0" applyFill="0" applyBorder="0"/>
    <xf numFmtId="172" fontId="30" fillId="0" borderId="0" applyFont="0" applyFill="0" applyBorder="0"/>
    <xf numFmtId="173" fontId="30" fillId="0" borderId="0" applyFont="0" applyFill="0" applyBorder="0"/>
    <xf numFmtId="0" fontId="31" fillId="0" borderId="0" applyNumberFormat="0" applyFill="0" applyBorder="0">
      <alignment vertical="top"/>
    </xf>
    <xf numFmtId="0" fontId="5" fillId="0" borderId="0"/>
    <xf numFmtId="0" fontId="5" fillId="0" borderId="0" applyNumberFormat="0" applyFill="0" applyBorder="0"/>
    <xf numFmtId="0" fontId="32" fillId="0" borderId="0" applyNumberFormat="0" applyFill="0" applyBorder="0"/>
    <xf numFmtId="174" fontId="33" fillId="0" borderId="0" applyFont="0" applyFill="0" applyBorder="0"/>
    <xf numFmtId="174" fontId="33" fillId="0" borderId="0" applyFont="0" applyFill="0" applyBorder="0"/>
    <xf numFmtId="0" fontId="6" fillId="7" borderId="0"/>
    <xf numFmtId="0" fontId="34" fillId="7" borderId="0"/>
    <xf numFmtId="0" fontId="35" fillId="0" borderId="0" applyNumberFormat="0" applyFill="0" applyBorder="0"/>
    <xf numFmtId="38" fontId="36" fillId="0" borderId="0" applyNumberFormat="0" applyFill="0" applyBorder="0">
      <alignment horizontal="right"/>
    </xf>
    <xf numFmtId="0" fontId="37" fillId="0" borderId="0" applyNumberFormat="0" applyFill="0" applyBorder="0"/>
    <xf numFmtId="175" fontId="38" fillId="0" borderId="0" applyFont="0" applyFill="0" applyBorder="0"/>
    <xf numFmtId="0" fontId="39" fillId="0" borderId="0"/>
    <xf numFmtId="174" fontId="33" fillId="0" borderId="0"/>
    <xf numFmtId="37" fontId="36" fillId="0" borderId="0" applyFont="0" applyFill="0" applyBorder="0">
      <alignment vertical="center"/>
    </xf>
    <xf numFmtId="0" fontId="40" fillId="0" borderId="0" applyFill="0" applyBorder="0"/>
    <xf numFmtId="41" fontId="13" fillId="0" borderId="0" applyFont="0" applyFill="0" applyBorder="0"/>
    <xf numFmtId="43" fontId="13" fillId="0" borderId="0" applyFont="0" applyFill="0" applyBorder="0"/>
    <xf numFmtId="0" fontId="5" fillId="8" borderId="0" applyNumberFormat="0" applyFont="0" applyBorder="0"/>
    <xf numFmtId="0" fontId="5" fillId="8" borderId="0" applyNumberFormat="0" applyFont="0" applyBorder="0"/>
    <xf numFmtId="0" fontId="41" fillId="0" borderId="7" applyNumberFormat="0" applyFont="0" applyFill="0">
      <alignment vertical="center"/>
    </xf>
    <xf numFmtId="176" fontId="5" fillId="0" borderId="0" applyFont="0" applyFill="0" applyBorder="0"/>
    <xf numFmtId="0" fontId="41" fillId="0" borderId="0" applyNumberFormat="0" applyFill="0" applyBorder="0">
      <alignment horizontal="center" vertical="center"/>
    </xf>
    <xf numFmtId="177" fontId="32" fillId="0" borderId="0" applyFont="0" applyFill="0" applyBorder="0"/>
    <xf numFmtId="0" fontId="42" fillId="0" borderId="0" applyFont="0" applyFill="0" applyBorder="0"/>
    <xf numFmtId="0" fontId="43" fillId="0" borderId="0" applyFont="0" applyFill="0" applyBorder="0">
      <alignment horizontal="right"/>
    </xf>
    <xf numFmtId="0" fontId="43" fillId="0" borderId="0" applyFont="0" applyFill="0" applyBorder="0"/>
    <xf numFmtId="0" fontId="43" fillId="0" borderId="0" applyFont="0" applyFill="0" applyBorder="0">
      <alignment horizontal="right"/>
    </xf>
    <xf numFmtId="0" fontId="43" fillId="0" borderId="0" applyFont="0" applyFill="0" applyBorder="0">
      <alignment horizontal="right"/>
    </xf>
    <xf numFmtId="178" fontId="44" fillId="0" borderId="0" applyFont="0" applyFill="0" applyBorder="0"/>
    <xf numFmtId="3" fontId="45" fillId="0" borderId="0" applyFont="0" applyFill="0" applyBorder="0"/>
    <xf numFmtId="179" fontId="8" fillId="0" borderId="0" applyFont="0" applyFill="0" applyBorder="0"/>
    <xf numFmtId="179" fontId="8" fillId="0" borderId="0" applyFont="0" applyFill="0" applyBorder="0"/>
    <xf numFmtId="169" fontId="32" fillId="0" borderId="0" applyFont="0" applyFill="0" applyBorder="0"/>
    <xf numFmtId="180" fontId="10" fillId="0" borderId="0" applyFont="0" applyFill="0" applyBorder="0"/>
    <xf numFmtId="0" fontId="43" fillId="0" borderId="0" applyFont="0" applyFill="0" applyBorder="0">
      <alignment horizontal="right"/>
    </xf>
    <xf numFmtId="0" fontId="43" fillId="0" borderId="0" applyFont="0" applyFill="0" applyBorder="0">
      <alignment horizontal="right"/>
    </xf>
    <xf numFmtId="181" fontId="45" fillId="0" borderId="0" applyFont="0" applyFill="0" applyBorder="0"/>
    <xf numFmtId="0" fontId="43" fillId="0" borderId="0" applyFill="0" applyBorder="0">
      <alignment vertical="center"/>
    </xf>
    <xf numFmtId="0" fontId="6" fillId="0" borderId="0" applyFont="0" applyFill="0" applyBorder="0"/>
    <xf numFmtId="0" fontId="6" fillId="9" borderId="0"/>
    <xf numFmtId="0" fontId="34" fillId="10" borderId="0"/>
    <xf numFmtId="182" fontId="5" fillId="0" borderId="0" applyFont="0" applyFill="0" applyBorder="0"/>
    <xf numFmtId="0" fontId="43" fillId="0" borderId="0" applyFont="0" applyFill="0" applyBorder="0"/>
    <xf numFmtId="182" fontId="5" fillId="0" borderId="0" applyFont="0" applyFill="0" applyBorder="0"/>
    <xf numFmtId="38" fontId="46" fillId="0" borderId="0" applyFont="0" applyFill="0" applyBorder="0"/>
    <xf numFmtId="183" fontId="47" fillId="10" borderId="0" applyNumberFormat="0" applyBorder="0"/>
    <xf numFmtId="184" fontId="10" fillId="0" borderId="0" applyFont="0" applyFill="0" applyBorder="0"/>
    <xf numFmtId="0" fontId="43" fillId="0" borderId="8" applyNumberFormat="0" applyFont="0" applyFill="0"/>
    <xf numFmtId="0" fontId="48" fillId="0" borderId="0" applyFill="0" applyBorder="0"/>
    <xf numFmtId="185" fontId="5" fillId="0" borderId="0" applyFont="0" applyFill="0" applyBorder="0"/>
    <xf numFmtId="185" fontId="5" fillId="0" borderId="0" applyFont="0" applyFill="0" applyBorder="0"/>
    <xf numFmtId="0" fontId="47" fillId="0" borderId="9" applyNumberFormat="0" applyFill="0">
      <alignment horizontal="center" vertical="center" wrapText="1"/>
    </xf>
    <xf numFmtId="0" fontId="47" fillId="0" borderId="9" applyNumberFormat="0" applyFill="0">
      <alignment horizontal="center" vertical="center" wrapText="1"/>
    </xf>
    <xf numFmtId="0" fontId="47" fillId="0" borderId="9" applyNumberFormat="0" applyFill="0">
      <alignment horizontal="center" vertical="center" wrapText="1"/>
    </xf>
    <xf numFmtId="0" fontId="47" fillId="0" borderId="9" applyNumberFormat="0" applyFill="0">
      <alignment horizontal="center" vertical="center" wrapText="1"/>
    </xf>
    <xf numFmtId="0" fontId="47" fillId="0" borderId="9" applyNumberFormat="0" applyFill="0">
      <alignment horizontal="center" vertical="center" wrapText="1"/>
    </xf>
    <xf numFmtId="0" fontId="47" fillId="0" borderId="9" applyNumberFormat="0" applyFill="0">
      <alignment horizontal="center" vertical="center" wrapText="1"/>
    </xf>
    <xf numFmtId="0" fontId="47" fillId="0" borderId="9" applyNumberFormat="0" applyFill="0">
      <alignment horizontal="center" vertical="center" wrapText="1"/>
    </xf>
    <xf numFmtId="0" fontId="47" fillId="0" borderId="9" applyNumberFormat="0" applyFill="0">
      <alignment horizontal="center" vertical="center" wrapText="1"/>
    </xf>
    <xf numFmtId="0" fontId="47" fillId="0" borderId="9" applyNumberFormat="0" applyFill="0">
      <alignment horizontal="center" vertical="center" wrapText="1"/>
    </xf>
    <xf numFmtId="49" fontId="49" fillId="11" borderId="0">
      <alignment horizontal="center" vertical="center"/>
    </xf>
    <xf numFmtId="49" fontId="44" fillId="0" borderId="0">
      <alignment horizontal="left" vertical="center"/>
    </xf>
    <xf numFmtId="0" fontId="50" fillId="0" borderId="9" applyNumberFormat="0" applyFill="0">
      <alignment horizontal="center" vertical="center"/>
    </xf>
    <xf numFmtId="0" fontId="50" fillId="0" borderId="9" applyNumberFormat="0" applyFill="0">
      <alignment horizontal="center" vertical="center"/>
    </xf>
    <xf numFmtId="0" fontId="50" fillId="0" borderId="9" applyNumberFormat="0" applyFill="0">
      <alignment horizontal="center" vertical="center"/>
    </xf>
    <xf numFmtId="0" fontId="50" fillId="0" borderId="9" applyNumberFormat="0" applyFill="0">
      <alignment horizontal="center" vertical="center"/>
    </xf>
    <xf numFmtId="0" fontId="50" fillId="0" borderId="9" applyNumberFormat="0" applyFill="0">
      <alignment horizontal="center" vertical="center"/>
    </xf>
    <xf numFmtId="0" fontId="50" fillId="0" borderId="9" applyNumberFormat="0" applyFill="0">
      <alignment horizontal="center" vertical="center"/>
    </xf>
    <xf numFmtId="0" fontId="50" fillId="0" borderId="9" applyNumberFormat="0" applyFill="0">
      <alignment horizontal="center" vertical="center"/>
    </xf>
    <xf numFmtId="0" fontId="50" fillId="0" borderId="9" applyNumberFormat="0" applyFill="0">
      <alignment horizontal="center" vertical="center"/>
    </xf>
    <xf numFmtId="0" fontId="50" fillId="0" borderId="9" applyNumberFormat="0" applyFill="0">
      <alignment horizontal="center" vertical="center"/>
    </xf>
    <xf numFmtId="186" fontId="5" fillId="0" borderId="0" applyFont="0" applyFill="0" applyBorder="0"/>
    <xf numFmtId="187" fontId="5" fillId="0" borderId="0" applyFont="0" applyFill="0" applyBorder="0"/>
    <xf numFmtId="0" fontId="18" fillId="0" borderId="0"/>
    <xf numFmtId="0" fontId="18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8" fontId="5" fillId="0" borderId="0" applyFont="0" applyFill="0" applyBorder="0"/>
    <xf numFmtId="2" fontId="45" fillId="0" borderId="0" applyFont="0" applyFill="0" applyBorder="0"/>
    <xf numFmtId="0" fontId="52" fillId="0" borderId="0" applyNumberFormat="0" applyFill="0" applyBorder="0">
      <alignment vertical="top"/>
    </xf>
    <xf numFmtId="15" fontId="5" fillId="0" borderId="0">
      <alignment vertical="center"/>
    </xf>
    <xf numFmtId="15" fontId="5" fillId="0" borderId="0">
      <alignment vertical="center"/>
    </xf>
    <xf numFmtId="0" fontId="53" fillId="0" borderId="0" applyFill="0" applyBorder="0">
      <alignment horizontal="left"/>
    </xf>
    <xf numFmtId="183" fontId="54" fillId="0" borderId="0" applyNumberFormat="0" applyFill="0" applyBorder="0"/>
    <xf numFmtId="189" fontId="55" fillId="0" borderId="0" applyNumberFormat="0" applyFill="0" applyBorder="0">
      <alignment horizontal="center"/>
    </xf>
    <xf numFmtId="0" fontId="43" fillId="0" borderId="0" applyFont="0" applyFill="0" applyBorder="0">
      <alignment horizontal="right"/>
    </xf>
    <xf numFmtId="0" fontId="56" fillId="0" borderId="0">
      <alignment horizontal="right"/>
    </xf>
    <xf numFmtId="0" fontId="21" fillId="0" borderId="10" applyNumberFormat="0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57" fillId="0" borderId="0">
      <alignment horizontal="center"/>
    </xf>
    <xf numFmtId="38" fontId="58" fillId="0" borderId="0"/>
    <xf numFmtId="38" fontId="58" fillId="0" borderId="0"/>
    <xf numFmtId="38" fontId="59" fillId="0" borderId="0">
      <alignment horizontal="left"/>
    </xf>
    <xf numFmtId="38" fontId="59" fillId="0" borderId="0">
      <alignment horizontal="left"/>
    </xf>
    <xf numFmtId="0" fontId="60" fillId="0" borderId="0">
      <alignment horizontal="left"/>
    </xf>
    <xf numFmtId="0" fontId="60" fillId="0" borderId="0">
      <alignment horizontal="left"/>
    </xf>
    <xf numFmtId="0" fontId="61" fillId="0" borderId="11" applyNumberFormat="0" applyFill="0" applyBorder="0">
      <alignment horizontal="left"/>
    </xf>
    <xf numFmtId="190" fontId="62" fillId="12" borderId="0" applyNumberFormat="0" applyBorder="0"/>
    <xf numFmtId="0" fontId="31" fillId="0" borderId="0" applyNumberFormat="0" applyFill="0" applyBorder="0">
      <alignment vertical="top"/>
    </xf>
    <xf numFmtId="0" fontId="63" fillId="0" borderId="0"/>
    <xf numFmtId="0" fontId="5" fillId="0" borderId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" fillId="13" borderId="9" applyNumberFormat="0" applyFont="0"/>
    <xf numFmtId="0" fontId="52" fillId="0" borderId="0" applyNumberFormat="0" applyFill="0" applyBorder="0">
      <alignment vertical="top"/>
    </xf>
    <xf numFmtId="0" fontId="64" fillId="0" borderId="0">
      <alignment vertical="center"/>
    </xf>
    <xf numFmtId="191" fontId="5" fillId="0" borderId="0" applyFont="0" applyFill="0" applyBorder="0"/>
    <xf numFmtId="192" fontId="5" fillId="0" borderId="0" applyFont="0" applyFill="0" applyBorder="0"/>
    <xf numFmtId="193" fontId="5" fillId="0" borderId="0" applyFont="0" applyFill="0" applyBorder="0"/>
    <xf numFmtId="194" fontId="5" fillId="0" borderId="0" applyFont="0" applyFill="0" applyBorder="0"/>
    <xf numFmtId="195" fontId="5" fillId="0" borderId="0" applyFont="0" applyFill="0" applyBorder="0"/>
    <xf numFmtId="196" fontId="5" fillId="0" borderId="0" applyFont="0" applyFill="0" applyBorder="0"/>
    <xf numFmtId="197" fontId="10" fillId="0" borderId="0" applyFont="0" applyFill="0" applyBorder="0"/>
    <xf numFmtId="198" fontId="10" fillId="0" borderId="0" applyFont="0" applyFill="0" applyBorder="0"/>
    <xf numFmtId="199" fontId="10" fillId="0" borderId="0" applyFont="0" applyFill="0" applyBorder="0"/>
    <xf numFmtId="184" fontId="30" fillId="0" borderId="0" applyFont="0" applyFill="0" applyBorder="0"/>
    <xf numFmtId="37" fontId="65" fillId="0" borderId="0"/>
    <xf numFmtId="0" fontId="32" fillId="0" borderId="0" applyNumberFormat="0" applyFill="0" applyBorder="0"/>
    <xf numFmtId="200" fontId="10" fillId="0" borderId="0"/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37" fontId="66" fillId="12" borderId="4" applyBorder="0">
      <alignment horizontal="left" vertical="center" indent="2"/>
    </xf>
    <xf numFmtId="0" fontId="44" fillId="0" borderId="0"/>
    <xf numFmtId="0" fontId="5" fillId="0" borderId="0"/>
    <xf numFmtId="0" fontId="67" fillId="0" borderId="0"/>
    <xf numFmtId="0" fontId="9" fillId="0" borderId="0"/>
    <xf numFmtId="0" fontId="29" fillId="0" borderId="0"/>
    <xf numFmtId="0" fontId="43" fillId="0" borderId="0" applyFill="0" applyBorder="0">
      <alignment vertical="center"/>
    </xf>
    <xf numFmtId="0" fontId="68" fillId="0" borderId="0"/>
    <xf numFmtId="40" fontId="69" fillId="14" borderId="0">
      <alignment horizontal="right"/>
    </xf>
    <xf numFmtId="0" fontId="70" fillId="15" borderId="0">
      <alignment horizontal="center"/>
    </xf>
    <xf numFmtId="0" fontId="71" fillId="16" borderId="0"/>
    <xf numFmtId="0" fontId="72" fillId="14" borderId="0" applyBorder="0"/>
    <xf numFmtId="0" fontId="73" fillId="16" borderId="0" applyBorder="0"/>
    <xf numFmtId="0" fontId="21" fillId="0" borderId="0" applyNumberFormat="0" applyFill="0" applyBorder="0"/>
    <xf numFmtId="0" fontId="74" fillId="0" borderId="0">
      <alignment vertical="center"/>
    </xf>
    <xf numFmtId="0" fontId="6" fillId="0" borderId="0" applyFont="0" applyFill="0" applyBorder="0"/>
    <xf numFmtId="0" fontId="75" fillId="0" borderId="0"/>
    <xf numFmtId="1" fontId="76" fillId="0" borderId="0">
      <alignment horizontal="right" vertical="center"/>
    </xf>
    <xf numFmtId="201" fontId="5" fillId="0" borderId="0" applyFont="0" applyFill="0" applyBorder="0"/>
    <xf numFmtId="202" fontId="5" fillId="0" borderId="0" applyFont="0" applyFill="0" applyBorder="0"/>
    <xf numFmtId="9" fontId="30" fillId="0" borderId="0" applyFont="0" applyFill="0" applyBorder="0"/>
    <xf numFmtId="203" fontId="30" fillId="0" borderId="0" applyFont="0" applyFill="0" applyBorder="0"/>
    <xf numFmtId="0" fontId="43" fillId="0" borderId="0" applyFill="0" applyBorder="0">
      <alignment vertical="center"/>
    </xf>
    <xf numFmtId="0" fontId="43" fillId="0" borderId="0" applyFill="0" applyBorder="0">
      <alignment vertical="center"/>
    </xf>
    <xf numFmtId="204" fontId="77" fillId="0" borderId="0" applyFill="0" applyBorder="0"/>
    <xf numFmtId="0" fontId="75" fillId="0" borderId="0"/>
    <xf numFmtId="0" fontId="78" fillId="0" borderId="0" applyNumberFormat="0" applyFill="0" applyBorder="0">
      <alignment horizontal="left"/>
    </xf>
    <xf numFmtId="0" fontId="79" fillId="0" borderId="7"/>
    <xf numFmtId="0" fontId="79" fillId="0" borderId="7"/>
    <xf numFmtId="0" fontId="80" fillId="0" borderId="12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34" fillId="17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81" fillId="13" borderId="13" applyNumberFormat="0">
      <alignment vertical="center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4" fontId="34" fillId="13" borderId="13" applyNumberFormat="0">
      <alignment horizontal="left" vertical="center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0" fontId="34" fillId="13" borderId="13" applyNumberFormat="0">
      <alignment horizontal="left" vertical="top" indent="1"/>
    </xf>
    <xf numFmtId="4" fontId="34" fillId="18" borderId="0" applyNumberFormat="0">
      <alignment horizontal="left" vertical="center" indent="1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19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0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1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2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3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4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5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26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69" fillId="7" borderId="13" applyNumberFormat="0">
      <alignment horizontal="right" vertical="center"/>
    </xf>
    <xf numFmtId="4" fontId="34" fillId="27" borderId="14" applyNumberFormat="0">
      <alignment horizontal="left" vertical="center" indent="1"/>
    </xf>
    <xf numFmtId="4" fontId="69" fillId="28" borderId="0" applyNumberFormat="0">
      <alignment horizontal="left" vertical="center" indent="1"/>
    </xf>
    <xf numFmtId="4" fontId="82" fillId="4" borderId="0" applyNumberFormat="0">
      <alignment horizontal="left" vertical="center" indent="1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9" borderId="13" applyNumberFormat="0">
      <alignment horizontal="right" vertical="center"/>
    </xf>
    <xf numFmtId="4" fontId="69" fillId="28" borderId="0" applyNumberFormat="0">
      <alignment horizontal="left" vertical="center" indent="1"/>
    </xf>
    <xf numFmtId="4" fontId="69" fillId="18" borderId="0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5" fillId="4" borderId="13" applyNumberFormat="0">
      <alignment horizontal="left" vertical="center" indent="1"/>
    </xf>
    <xf numFmtId="0" fontId="47" fillId="0" borderId="15" applyNumberFormat="0">
      <alignment horizontal="left" vertical="center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4" borderId="13" applyNumberFormat="0">
      <alignment horizontal="left" vertical="top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18" borderId="13" applyNumberFormat="0">
      <alignment horizontal="left" vertical="center" indent="1"/>
    </xf>
    <xf numFmtId="0" fontId="5" fillId="0" borderId="0" applyNumberFormat="0">
      <alignment horizontal="left" vertical="center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18" borderId="13" applyNumberFormat="0">
      <alignment horizontal="left" vertical="top" indent="1"/>
    </xf>
    <xf numFmtId="0" fontId="5" fillId="0" borderId="0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0" borderId="0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11" borderId="13" applyNumberFormat="0">
      <alignment horizontal="left" vertical="center" indent="1"/>
    </xf>
    <xf numFmtId="0" fontId="5" fillId="0" borderId="0" applyNumberFormat="0">
      <alignment horizontal="left" vertical="center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11" borderId="13" applyNumberFormat="0">
      <alignment horizontal="left" vertical="top" indent="1"/>
    </xf>
    <xf numFmtId="0" fontId="5" fillId="0" borderId="0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30" borderId="13" applyNumberFormat="0">
      <alignment horizontal="left" vertical="center" indent="1"/>
    </xf>
    <xf numFmtId="0" fontId="5" fillId="0" borderId="0" applyNumberFormat="0">
      <alignment horizontal="left" vertical="center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0" fontId="5" fillId="30" borderId="13" applyNumberFormat="0">
      <alignment horizontal="left" vertical="top" indent="1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69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54" fillId="31" borderId="13" applyNumberFormat="0">
      <alignment vertical="center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4" fontId="69" fillId="31" borderId="13" applyNumberFormat="0">
      <alignment horizontal="left" vertical="center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0" fontId="69" fillId="31" borderId="13" applyNumberFormat="0">
      <alignment horizontal="left" vertical="top" indent="1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69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54" fillId="28" borderId="13" applyNumberFormat="0">
      <alignment horizontal="right" vertical="center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4" fontId="69" fillId="29" borderId="13" applyNumberFormat="0">
      <alignment horizontal="left" vertical="center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0" fontId="69" fillId="18" borderId="13" applyNumberFormat="0">
      <alignment horizontal="left" vertical="top" indent="1"/>
    </xf>
    <xf numFmtId="4" fontId="83" fillId="32" borderId="0" applyNumberFormat="0">
      <alignment horizontal="left" vertical="center" indent="1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4" fontId="84" fillId="28" borderId="13" applyNumberFormat="0">
      <alignment horizontal="right" vertical="center"/>
    </xf>
    <xf numFmtId="0" fontId="85" fillId="0" borderId="16"/>
    <xf numFmtId="0" fontId="38" fillId="0" borderId="0" applyFill="0" applyBorder="0"/>
    <xf numFmtId="0" fontId="29" fillId="0" borderId="0" applyNumberFormat="0" applyFill="0" applyBorder="0">
      <alignment horizontal="center"/>
    </xf>
    <xf numFmtId="0" fontId="86" fillId="0" borderId="7"/>
    <xf numFmtId="0" fontId="87" fillId="0" borderId="0"/>
    <xf numFmtId="0" fontId="88" fillId="0" borderId="0"/>
    <xf numFmtId="0" fontId="41" fillId="0" borderId="7">
      <alignment horizontal="center"/>
    </xf>
    <xf numFmtId="0" fontId="41" fillId="0" borderId="7">
      <alignment horizontal="center"/>
    </xf>
    <xf numFmtId="0" fontId="89" fillId="0" borderId="0" applyBorder="0">
      <alignment vertical="center"/>
    </xf>
    <xf numFmtId="0" fontId="89" fillId="0" borderId="7" applyBorder="0">
      <alignment horizontal="right" vertical="center"/>
    </xf>
    <xf numFmtId="0" fontId="90" fillId="33" borderId="0" applyBorder="0">
      <alignment vertical="center"/>
    </xf>
    <xf numFmtId="0" fontId="90" fillId="34" borderId="7" applyBorder="0">
      <alignment vertical="center"/>
    </xf>
    <xf numFmtId="0" fontId="91" fillId="0" borderId="0"/>
    <xf numFmtId="0" fontId="68" fillId="0" borderId="0"/>
    <xf numFmtId="0" fontId="92" fillId="0" borderId="0" applyFill="0" applyBorder="0">
      <alignment horizontal="left"/>
    </xf>
    <xf numFmtId="0" fontId="53" fillId="0" borderId="17" applyFill="0" applyBorder="0">
      <alignment horizontal="left" vertical="top"/>
    </xf>
    <xf numFmtId="0" fontId="93" fillId="0" borderId="0"/>
    <xf numFmtId="0" fontId="94" fillId="0" borderId="0"/>
    <xf numFmtId="0" fontId="95" fillId="0" borderId="0"/>
    <xf numFmtId="0" fontId="46" fillId="0" borderId="0" applyNumberFormat="0" applyFill="0" applyBorder="0"/>
    <xf numFmtId="0" fontId="30" fillId="0" borderId="0" applyNumberFormat="0" applyFill="0" applyBorder="0"/>
    <xf numFmtId="0" fontId="25" fillId="0" borderId="0"/>
    <xf numFmtId="0" fontId="25" fillId="0" borderId="0"/>
    <xf numFmtId="0" fontId="84" fillId="0" borderId="0" applyNumberFormat="0" applyFill="0" applyBorder="0"/>
    <xf numFmtId="0" fontId="45" fillId="0" borderId="18" applyNumberFormat="0" applyFont="0" applyFill="0"/>
    <xf numFmtId="0" fontId="45" fillId="0" borderId="18" applyNumberFormat="0" applyFont="0" applyFill="0"/>
    <xf numFmtId="0" fontId="96" fillId="0" borderId="0">
      <alignment horizontal="justify"/>
    </xf>
    <xf numFmtId="0" fontId="97" fillId="0" borderId="0"/>
    <xf numFmtId="205" fontId="5" fillId="0" borderId="0" applyFont="0" applyFill="0" applyBorder="0"/>
    <xf numFmtId="206" fontId="5" fillId="0" borderId="0" applyFont="0" applyFill="0" applyBorder="0"/>
    <xf numFmtId="0" fontId="97" fillId="0" borderId="0"/>
    <xf numFmtId="0" fontId="5" fillId="7" borderId="0" applyNumberFormat="0" applyBorder="0"/>
    <xf numFmtId="0" fontId="98" fillId="0" borderId="7" applyBorder="0">
      <alignment horizontal="right"/>
    </xf>
    <xf numFmtId="207" fontId="38" fillId="0" borderId="0" applyFont="0" applyFill="0" applyBorder="0"/>
    <xf numFmtId="208" fontId="5" fillId="0" borderId="0" applyFont="0" applyFill="0" applyBorder="0"/>
    <xf numFmtId="3" fontId="99" fillId="0" borderId="0">
      <alignment horizontal="center" vertical="center" textRotation="90" wrapText="1"/>
    </xf>
    <xf numFmtId="14" fontId="100" fillId="0" borderId="0"/>
    <xf numFmtId="209" fontId="101" fillId="0" borderId="0" applyFont="0" applyFill="0" applyBorder="0"/>
    <xf numFmtId="209" fontId="9" fillId="0" borderId="0" applyFont="0" applyFill="0" applyBorder="0"/>
    <xf numFmtId="209" fontId="101" fillId="0" borderId="0" applyFont="0" applyFill="0" applyBorder="0"/>
    <xf numFmtId="209" fontId="9" fillId="0" borderId="0" applyFont="0" applyFill="0" applyBorder="0"/>
    <xf numFmtId="210" fontId="102" fillId="0" borderId="0"/>
    <xf numFmtId="0" fontId="103" fillId="12" borderId="0" applyFill="0"/>
    <xf numFmtId="49" fontId="104" fillId="0" borderId="0" applyBorder="0">
      <alignment vertical="top"/>
    </xf>
    <xf numFmtId="49" fontId="104" fillId="0" borderId="0" applyBorder="0">
      <alignment vertical="top"/>
    </xf>
    <xf numFmtId="0" fontId="129" fillId="0" borderId="0"/>
    <xf numFmtId="0" fontId="105" fillId="0" borderId="0"/>
    <xf numFmtId="0" fontId="9" fillId="0" borderId="0"/>
    <xf numFmtId="0" fontId="44" fillId="0" borderId="0"/>
    <xf numFmtId="0" fontId="30" fillId="0" borderId="0"/>
    <xf numFmtId="0" fontId="5" fillId="0" borderId="0"/>
    <xf numFmtId="0" fontId="106" fillId="0" borderId="0"/>
    <xf numFmtId="0" fontId="5" fillId="0" borderId="0"/>
    <xf numFmtId="0" fontId="106" fillId="0" borderId="0"/>
    <xf numFmtId="0" fontId="129" fillId="0" borderId="0"/>
    <xf numFmtId="0" fontId="5" fillId="0" borderId="0"/>
    <xf numFmtId="0" fontId="129" fillId="0" borderId="0"/>
    <xf numFmtId="0" fontId="5" fillId="0" borderId="0"/>
    <xf numFmtId="0" fontId="107" fillId="0" borderId="0"/>
    <xf numFmtId="0" fontId="44" fillId="0" borderId="0"/>
    <xf numFmtId="0" fontId="129" fillId="0" borderId="0"/>
    <xf numFmtId="0" fontId="129" fillId="0" borderId="0"/>
    <xf numFmtId="0" fontId="106" fillId="0" borderId="0"/>
    <xf numFmtId="0" fontId="106" fillId="0" borderId="0"/>
    <xf numFmtId="0" fontId="5" fillId="0" borderId="0"/>
    <xf numFmtId="0" fontId="108" fillId="9" borderId="19" applyNumberFormat="0" applyFont="0"/>
    <xf numFmtId="0" fontId="108" fillId="9" borderId="19" applyNumberFormat="0" applyFont="0"/>
    <xf numFmtId="0" fontId="108" fillId="9" borderId="19" applyNumberFormat="0" applyFont="0"/>
    <xf numFmtId="0" fontId="108" fillId="9" borderId="19" applyNumberFormat="0" applyFont="0"/>
    <xf numFmtId="0" fontId="106" fillId="9" borderId="19" applyNumberFormat="0" applyFont="0"/>
    <xf numFmtId="9" fontId="101" fillId="0" borderId="0" applyFont="0" applyFill="0" applyBorder="0"/>
    <xf numFmtId="0" fontId="6" fillId="0" borderId="0" applyFont="0" applyFill="0" applyBorder="0">
      <alignment vertical="center"/>
    </xf>
    <xf numFmtId="0" fontId="8" fillId="0" borderId="0" applyNumberFormat="0" applyFont="0" applyFill="0" applyBorder="0">
      <alignment vertical="top"/>
    </xf>
    <xf numFmtId="0" fontId="8" fillId="0" borderId="0" applyNumberFormat="0" applyFont="0" applyFill="0" applyBorder="0">
      <alignment vertical="top"/>
    </xf>
    <xf numFmtId="0" fontId="8" fillId="0" borderId="0" applyNumberFormat="0" applyFont="0" applyFill="0" applyBorder="0">
      <alignment vertical="top"/>
    </xf>
    <xf numFmtId="0" fontId="9" fillId="0" borderId="0"/>
    <xf numFmtId="49" fontId="109" fillId="0" borderId="0"/>
    <xf numFmtId="49" fontId="110" fillId="0" borderId="0">
      <alignment vertical="top"/>
    </xf>
    <xf numFmtId="211" fontId="111" fillId="0" borderId="0"/>
    <xf numFmtId="38" fontId="9" fillId="0" borderId="0" applyFont="0" applyFill="0" applyBorder="0"/>
    <xf numFmtId="40" fontId="9" fillId="0" borderId="0" applyFont="0" applyFill="0" applyBorder="0"/>
    <xf numFmtId="164" fontId="129" fillId="0" borderId="0" applyFont="0" applyFill="0" applyBorder="0"/>
    <xf numFmtId="178" fontId="9" fillId="0" borderId="0" applyFont="0" applyFill="0" applyBorder="0"/>
    <xf numFmtId="178" fontId="44" fillId="0" borderId="0" applyFont="0" applyFill="0" applyBorder="0"/>
    <xf numFmtId="178" fontId="101" fillId="0" borderId="0" applyFont="0" applyFill="0" applyBorder="0"/>
    <xf numFmtId="178" fontId="101" fillId="0" borderId="0" applyFont="0" applyFill="0" applyBorder="0"/>
    <xf numFmtId="212" fontId="18" fillId="0" borderId="0"/>
    <xf numFmtId="49" fontId="100" fillId="0" borderId="9" applyNumberFormat="0" applyFill="0"/>
    <xf numFmtId="49" fontId="100" fillId="0" borderId="9" applyNumberFormat="0" applyFill="0"/>
    <xf numFmtId="49" fontId="100" fillId="0" borderId="9" applyNumberFormat="0" applyFill="0"/>
    <xf numFmtId="49" fontId="100" fillId="0" borderId="9" applyNumberFormat="0" applyFill="0"/>
    <xf numFmtId="49" fontId="100" fillId="0" borderId="9" applyNumberFormat="0" applyFill="0"/>
    <xf numFmtId="49" fontId="100" fillId="0" borderId="9" applyNumberFormat="0" applyFill="0"/>
    <xf numFmtId="49" fontId="100" fillId="0" borderId="9" applyNumberFormat="0" applyFill="0"/>
    <xf numFmtId="49" fontId="100" fillId="0" borderId="9" applyNumberFormat="0" applyFill="0"/>
    <xf numFmtId="49" fontId="100" fillId="0" borderId="9" applyNumberFormat="0" applyFill="0"/>
    <xf numFmtId="0" fontId="132" fillId="0" borderId="0" applyFont="0" applyFill="0" applyBorder="0">
      <alignment horizontal="right"/>
    </xf>
    <xf numFmtId="0" fontId="132" fillId="0" borderId="0" applyFont="0" applyFill="0" applyBorder="0"/>
    <xf numFmtId="0" fontId="132" fillId="0" borderId="0" applyFont="0" applyFill="0" applyBorder="0">
      <alignment horizontal="right"/>
    </xf>
    <xf numFmtId="0" fontId="132" fillId="0" borderId="0" applyFont="0" applyFill="0" applyBorder="0">
      <alignment horizontal="right"/>
    </xf>
    <xf numFmtId="0" fontId="132" fillId="0" borderId="0" applyFont="0" applyFill="0" applyBorder="0">
      <alignment horizontal="right"/>
    </xf>
    <xf numFmtId="0" fontId="132" fillId="0" borderId="0" applyFont="0" applyFill="0" applyBorder="0">
      <alignment horizontal="right"/>
    </xf>
    <xf numFmtId="0" fontId="132" fillId="0" borderId="0" applyFill="0" applyBorder="0">
      <alignment vertical="center"/>
    </xf>
    <xf numFmtId="0" fontId="132" fillId="0" borderId="0" applyFont="0" applyFill="0" applyBorder="0"/>
    <xf numFmtId="0" fontId="132" fillId="0" borderId="8" applyNumberFormat="0" applyFont="0" applyFill="0"/>
    <xf numFmtId="0" fontId="133" fillId="0" borderId="0" applyFill="0" applyBorder="0">
      <alignment horizontal="left"/>
    </xf>
    <xf numFmtId="43" fontId="55" fillId="0" borderId="0" applyNumberFormat="0" applyFill="0" applyBorder="0">
      <alignment horizontal="center"/>
    </xf>
    <xf numFmtId="0" fontId="132" fillId="0" borderId="0" applyFont="0" applyFill="0" applyBorder="0">
      <alignment horizontal="right"/>
    </xf>
    <xf numFmtId="0" fontId="134" fillId="0" borderId="0">
      <alignment horizontal="right"/>
    </xf>
    <xf numFmtId="0" fontId="135" fillId="0" borderId="0">
      <alignment horizontal="center"/>
    </xf>
    <xf numFmtId="0" fontId="135" fillId="0" borderId="0">
      <alignment horizontal="center"/>
    </xf>
    <xf numFmtId="0" fontId="135" fillId="0" borderId="0">
      <alignment horizontal="center"/>
    </xf>
    <xf numFmtId="0" fontId="136" fillId="0" borderId="0">
      <alignment horizontal="left"/>
    </xf>
    <xf numFmtId="0" fontId="136" fillId="0" borderId="0">
      <alignment horizontal="left"/>
    </xf>
    <xf numFmtId="0" fontId="132" fillId="0" borderId="0" applyFill="0" applyBorder="0">
      <alignment vertical="center"/>
    </xf>
    <xf numFmtId="0" fontId="137" fillId="0" borderId="0"/>
    <xf numFmtId="0" fontId="132" fillId="0" borderId="0" applyFill="0" applyBorder="0">
      <alignment vertical="center"/>
    </xf>
    <xf numFmtId="0" fontId="132" fillId="0" borderId="0" applyFill="0" applyBorder="0">
      <alignment vertical="center"/>
    </xf>
    <xf numFmtId="0" fontId="135" fillId="0" borderId="0">
      <alignment horizontal="center"/>
    </xf>
    <xf numFmtId="0" fontId="135" fillId="0" borderId="0">
      <alignment horizontal="center"/>
    </xf>
    <xf numFmtId="0" fontId="138" fillId="0" borderId="0" applyBorder="0">
      <alignment vertical="center"/>
    </xf>
    <xf numFmtId="0" fontId="138" fillId="0" borderId="7" applyBorder="0">
      <alignment horizontal="right" vertical="center"/>
    </xf>
    <xf numFmtId="0" fontId="137" fillId="0" borderId="0"/>
    <xf numFmtId="0" fontId="133" fillId="0" borderId="17" applyFill="0" applyBorder="0">
      <alignment horizontal="left" vertical="top"/>
    </xf>
    <xf numFmtId="0" fontId="1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/>
    <xf numFmtId="0" fontId="141" fillId="0" borderId="0"/>
    <xf numFmtId="0" fontId="142" fillId="38" borderId="0" applyNumberFormat="0" applyBorder="0" applyAlignment="0" applyProtection="0"/>
    <xf numFmtId="0" fontId="142" fillId="39" borderId="0" applyNumberFormat="0" applyBorder="0" applyAlignment="0" applyProtection="0"/>
    <xf numFmtId="0" fontId="142" fillId="40" borderId="0" applyNumberFormat="0" applyBorder="0" applyAlignment="0" applyProtection="0"/>
    <xf numFmtId="0" fontId="142" fillId="41" borderId="0" applyNumberFormat="0" applyBorder="0" applyAlignment="0" applyProtection="0"/>
    <xf numFmtId="0" fontId="142" fillId="42" borderId="0" applyNumberFormat="0" applyBorder="0" applyAlignment="0" applyProtection="0"/>
    <xf numFmtId="0" fontId="142" fillId="43" borderId="0" applyNumberFormat="0" applyBorder="0" applyAlignment="0" applyProtection="0"/>
    <xf numFmtId="0" fontId="142" fillId="44" borderId="0" applyNumberFormat="0" applyBorder="0" applyAlignment="0" applyProtection="0"/>
    <xf numFmtId="0" fontId="142" fillId="45" borderId="0" applyNumberFormat="0" applyBorder="0" applyAlignment="0" applyProtection="0"/>
    <xf numFmtId="0" fontId="142" fillId="46" borderId="0" applyNumberFormat="0" applyBorder="0" applyAlignment="0" applyProtection="0"/>
    <xf numFmtId="0" fontId="142" fillId="41" borderId="0" applyNumberFormat="0" applyBorder="0" applyAlignment="0" applyProtection="0"/>
    <xf numFmtId="0" fontId="142" fillId="44" borderId="0" applyNumberFormat="0" applyBorder="0" applyAlignment="0" applyProtection="0"/>
    <xf numFmtId="0" fontId="142" fillId="47" borderId="0" applyNumberFormat="0" applyBorder="0" applyAlignment="0" applyProtection="0"/>
    <xf numFmtId="0" fontId="143" fillId="48" borderId="0" applyNumberFormat="0" applyBorder="0" applyAlignment="0" applyProtection="0"/>
    <xf numFmtId="0" fontId="143" fillId="45" borderId="0" applyNumberFormat="0" applyBorder="0" applyAlignment="0" applyProtection="0"/>
    <xf numFmtId="0" fontId="143" fillId="46" borderId="0" applyNumberFormat="0" applyBorder="0" applyAlignment="0" applyProtection="0"/>
    <xf numFmtId="0" fontId="143" fillId="49" borderId="0" applyNumberFormat="0" applyBorder="0" applyAlignment="0" applyProtection="0"/>
    <xf numFmtId="0" fontId="143" fillId="50" borderId="0" applyNumberFormat="0" applyBorder="0" applyAlignment="0" applyProtection="0"/>
    <xf numFmtId="0" fontId="143" fillId="51" borderId="0" applyNumberFormat="0" applyBorder="0" applyAlignment="0" applyProtection="0"/>
    <xf numFmtId="0" fontId="143" fillId="52" borderId="0" applyNumberFormat="0" applyBorder="0" applyAlignment="0" applyProtection="0"/>
    <xf numFmtId="0" fontId="143" fillId="53" borderId="0" applyNumberFormat="0" applyBorder="0" applyAlignment="0" applyProtection="0"/>
    <xf numFmtId="0" fontId="143" fillId="54" borderId="0" applyNumberFormat="0" applyBorder="0" applyAlignment="0" applyProtection="0"/>
    <xf numFmtId="0" fontId="143" fillId="49" borderId="0" applyNumberFormat="0" applyBorder="0" applyAlignment="0" applyProtection="0"/>
    <xf numFmtId="0" fontId="143" fillId="50" borderId="0" applyNumberFormat="0" applyBorder="0" applyAlignment="0" applyProtection="0"/>
    <xf numFmtId="0" fontId="143" fillId="55" borderId="0" applyNumberFormat="0" applyBorder="0" applyAlignment="0" applyProtection="0"/>
    <xf numFmtId="0" fontId="144" fillId="43" borderId="57" applyNumberFormat="0" applyAlignment="0" applyProtection="0"/>
    <xf numFmtId="0" fontId="145" fillId="56" borderId="15" applyNumberFormat="0" applyAlignment="0" applyProtection="0"/>
    <xf numFmtId="0" fontId="146" fillId="56" borderId="57" applyNumberFormat="0" applyAlignment="0" applyProtection="0"/>
    <xf numFmtId="0" fontId="147" fillId="0" borderId="58" applyNumberFormat="0" applyFill="0" applyAlignment="0" applyProtection="0"/>
    <xf numFmtId="0" fontId="148" fillId="0" borderId="59" applyNumberFormat="0" applyFill="0" applyAlignment="0" applyProtection="0"/>
    <xf numFmtId="0" fontId="149" fillId="0" borderId="60" applyNumberFormat="0" applyFill="0" applyAlignment="0" applyProtection="0"/>
    <xf numFmtId="0" fontId="149" fillId="0" borderId="0" applyNumberFormat="0" applyFill="0" applyBorder="0" applyAlignment="0" applyProtection="0"/>
    <xf numFmtId="0" fontId="150" fillId="0" borderId="61" applyNumberFormat="0" applyFill="0" applyAlignment="0" applyProtection="0"/>
    <xf numFmtId="0" fontId="151" fillId="57" borderId="62" applyNumberFormat="0" applyAlignment="0" applyProtection="0"/>
    <xf numFmtId="0" fontId="152" fillId="0" borderId="0" applyNumberFormat="0" applyFill="0" applyBorder="0" applyAlignment="0" applyProtection="0"/>
    <xf numFmtId="0" fontId="153" fillId="58" borderId="0" applyNumberFormat="0" applyBorder="0" applyAlignment="0" applyProtection="0"/>
    <xf numFmtId="0" fontId="159" fillId="0" borderId="0"/>
    <xf numFmtId="0" fontId="154" fillId="39" borderId="0" applyNumberFormat="0" applyBorder="0" applyAlignment="0" applyProtection="0"/>
    <xf numFmtId="0" fontId="155" fillId="0" borderId="0" applyNumberFormat="0" applyFill="0" applyBorder="0" applyAlignment="0" applyProtection="0"/>
    <xf numFmtId="0" fontId="142" fillId="59" borderId="63" applyNumberFormat="0" applyFont="0" applyAlignment="0" applyProtection="0"/>
    <xf numFmtId="0" fontId="156" fillId="0" borderId="64" applyNumberFormat="0" applyFill="0" applyAlignment="0" applyProtection="0"/>
    <xf numFmtId="0" fontId="157" fillId="0" borderId="0" applyNumberFormat="0" applyFill="0" applyBorder="0" applyAlignment="0" applyProtection="0"/>
    <xf numFmtId="0" fontId="158" fillId="40" borderId="0" applyNumberFormat="0" applyBorder="0" applyAlignment="0" applyProtection="0"/>
    <xf numFmtId="0" fontId="160" fillId="0" borderId="0"/>
    <xf numFmtId="0" fontId="160" fillId="0" borderId="0"/>
    <xf numFmtId="0" fontId="2" fillId="0" borderId="0"/>
    <xf numFmtId="0" fontId="5" fillId="0" borderId="0"/>
    <xf numFmtId="0" fontId="5" fillId="0" borderId="0"/>
    <xf numFmtId="178" fontId="2" fillId="0" borderId="0" applyFont="0" applyFill="0" applyBorder="0" applyAlignment="0" applyProtection="0"/>
    <xf numFmtId="214" fontId="5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16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42" fillId="38" borderId="0" applyNumberFormat="0" applyBorder="0" applyAlignment="0" applyProtection="0"/>
    <xf numFmtId="0" fontId="142" fillId="39" borderId="0" applyNumberFormat="0" applyBorder="0" applyAlignment="0" applyProtection="0"/>
    <xf numFmtId="0" fontId="142" fillId="40" borderId="0" applyNumberFormat="0" applyBorder="0" applyAlignment="0" applyProtection="0"/>
    <xf numFmtId="0" fontId="142" fillId="41" borderId="0" applyNumberFormat="0" applyBorder="0" applyAlignment="0" applyProtection="0"/>
    <xf numFmtId="0" fontId="142" fillId="42" borderId="0" applyNumberFormat="0" applyBorder="0" applyAlignment="0" applyProtection="0"/>
    <xf numFmtId="0" fontId="142" fillId="43" borderId="0" applyNumberFormat="0" applyBorder="0" applyAlignment="0" applyProtection="0"/>
    <xf numFmtId="0" fontId="142" fillId="44" borderId="0" applyNumberFormat="0" applyBorder="0" applyAlignment="0" applyProtection="0"/>
    <xf numFmtId="0" fontId="142" fillId="45" borderId="0" applyNumberFormat="0" applyBorder="0" applyAlignment="0" applyProtection="0"/>
    <xf numFmtId="0" fontId="142" fillId="46" borderId="0" applyNumberFormat="0" applyBorder="0" applyAlignment="0" applyProtection="0"/>
    <xf numFmtId="0" fontId="142" fillId="41" borderId="0" applyNumberFormat="0" applyBorder="0" applyAlignment="0" applyProtection="0"/>
    <xf numFmtId="0" fontId="142" fillId="44" borderId="0" applyNumberFormat="0" applyBorder="0" applyAlignment="0" applyProtection="0"/>
    <xf numFmtId="0" fontId="142" fillId="47" borderId="0" applyNumberFormat="0" applyBorder="0" applyAlignment="0" applyProtection="0"/>
    <xf numFmtId="0" fontId="143" fillId="48" borderId="0" applyNumberFormat="0" applyBorder="0" applyAlignment="0" applyProtection="0"/>
    <xf numFmtId="0" fontId="143" fillId="45" borderId="0" applyNumberFormat="0" applyBorder="0" applyAlignment="0" applyProtection="0"/>
    <xf numFmtId="0" fontId="143" fillId="46" borderId="0" applyNumberFormat="0" applyBorder="0" applyAlignment="0" applyProtection="0"/>
    <xf numFmtId="0" fontId="143" fillId="49" borderId="0" applyNumberFormat="0" applyBorder="0" applyAlignment="0" applyProtection="0"/>
    <xf numFmtId="0" fontId="143" fillId="50" borderId="0" applyNumberFormat="0" applyBorder="0" applyAlignment="0" applyProtection="0"/>
    <xf numFmtId="0" fontId="143" fillId="51" borderId="0" applyNumberFormat="0" applyBorder="0" applyAlignment="0" applyProtection="0"/>
    <xf numFmtId="0" fontId="162" fillId="0" borderId="0"/>
    <xf numFmtId="0" fontId="143" fillId="52" borderId="0" applyNumberFormat="0" applyBorder="0" applyAlignment="0" applyProtection="0"/>
    <xf numFmtId="0" fontId="143" fillId="53" borderId="0" applyNumberFormat="0" applyBorder="0" applyAlignment="0" applyProtection="0"/>
    <xf numFmtId="0" fontId="143" fillId="54" borderId="0" applyNumberFormat="0" applyBorder="0" applyAlignment="0" applyProtection="0"/>
    <xf numFmtId="0" fontId="143" fillId="49" borderId="0" applyNumberFormat="0" applyBorder="0" applyAlignment="0" applyProtection="0"/>
    <xf numFmtId="0" fontId="143" fillId="50" borderId="0" applyNumberFormat="0" applyBorder="0" applyAlignment="0" applyProtection="0"/>
    <xf numFmtId="0" fontId="143" fillId="55" borderId="0" applyNumberFormat="0" applyBorder="0" applyAlignment="0" applyProtection="0"/>
    <xf numFmtId="0" fontId="144" fillId="43" borderId="57" applyNumberFormat="0" applyAlignment="0" applyProtection="0"/>
    <xf numFmtId="0" fontId="145" fillId="56" borderId="15" applyNumberFormat="0" applyAlignment="0" applyProtection="0"/>
    <xf numFmtId="0" fontId="146" fillId="56" borderId="57" applyNumberFormat="0" applyAlignment="0" applyProtection="0"/>
    <xf numFmtId="0" fontId="147" fillId="0" borderId="58" applyNumberFormat="0" applyFill="0" applyAlignment="0" applyProtection="0"/>
    <xf numFmtId="0" fontId="148" fillId="0" borderId="59" applyNumberFormat="0" applyFill="0" applyAlignment="0" applyProtection="0"/>
    <xf numFmtId="0" fontId="149" fillId="0" borderId="60" applyNumberFormat="0" applyFill="0" applyAlignment="0" applyProtection="0"/>
    <xf numFmtId="0" fontId="149" fillId="0" borderId="0" applyNumberFormat="0" applyFill="0" applyBorder="0" applyAlignment="0" applyProtection="0"/>
    <xf numFmtId="0" fontId="150" fillId="0" borderId="61" applyNumberFormat="0" applyFill="0" applyAlignment="0" applyProtection="0"/>
    <xf numFmtId="0" fontId="151" fillId="57" borderId="62" applyNumberFormat="0" applyAlignment="0" applyProtection="0"/>
    <xf numFmtId="0" fontId="152" fillId="0" borderId="0" applyNumberFormat="0" applyFill="0" applyBorder="0" applyAlignment="0" applyProtection="0"/>
    <xf numFmtId="0" fontId="153" fillId="58" borderId="0" applyNumberFormat="0" applyBorder="0" applyAlignment="0" applyProtection="0"/>
    <xf numFmtId="0" fontId="154" fillId="39" borderId="0" applyNumberFormat="0" applyBorder="0" applyAlignment="0" applyProtection="0"/>
    <xf numFmtId="0" fontId="155" fillId="0" borderId="0" applyNumberFormat="0" applyFill="0" applyBorder="0" applyAlignment="0" applyProtection="0"/>
    <xf numFmtId="0" fontId="142" fillId="59" borderId="63" applyNumberFormat="0" applyFont="0" applyAlignment="0" applyProtection="0"/>
    <xf numFmtId="0" fontId="156" fillId="0" borderId="64" applyNumberFormat="0" applyFill="0" applyAlignment="0" applyProtection="0"/>
    <xf numFmtId="0" fontId="157" fillId="0" borderId="0" applyNumberFormat="0" applyFill="0" applyBorder="0" applyAlignment="0" applyProtection="0"/>
    <xf numFmtId="0" fontId="158" fillId="40" borderId="0" applyNumberFormat="0" applyBorder="0" applyAlignment="0" applyProtection="0"/>
    <xf numFmtId="0" fontId="2" fillId="0" borderId="0"/>
    <xf numFmtId="0" fontId="30" fillId="0" borderId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" fillId="0" borderId="0"/>
    <xf numFmtId="0" fontId="2" fillId="0" borderId="0"/>
    <xf numFmtId="0" fontId="159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143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5" borderId="0" applyNumberFormat="0" applyBorder="0" applyAlignment="0" applyProtection="0"/>
    <xf numFmtId="0" fontId="142" fillId="44" borderId="0" applyNumberFormat="0" applyBorder="0" applyAlignment="0" applyProtection="0"/>
    <xf numFmtId="0" fontId="142" fillId="43" borderId="0" applyNumberFormat="0" applyBorder="0" applyAlignment="0" applyProtection="0"/>
    <xf numFmtId="0" fontId="142" fillId="46" borderId="0" applyNumberFormat="0" applyBorder="0" applyAlignment="0" applyProtection="0"/>
    <xf numFmtId="0" fontId="142" fillId="45" borderId="0" applyNumberFormat="0" applyBorder="0" applyAlignment="0" applyProtection="0"/>
    <xf numFmtId="0" fontId="142" fillId="44" borderId="0" applyNumberFormat="0" applyBorder="0" applyAlignment="0" applyProtection="0"/>
    <xf numFmtId="0" fontId="142" fillId="43" borderId="0" applyNumberFormat="0" applyBorder="0" applyAlignment="0" applyProtection="0"/>
    <xf numFmtId="0" fontId="142" fillId="42" borderId="0" applyNumberFormat="0" applyBorder="0" applyAlignment="0" applyProtection="0"/>
    <xf numFmtId="0" fontId="142" fillId="41" borderId="0" applyNumberFormat="0" applyBorder="0" applyAlignment="0" applyProtection="0"/>
    <xf numFmtId="0" fontId="142" fillId="40" borderId="0" applyNumberFormat="0" applyBorder="0" applyAlignment="0" applyProtection="0"/>
    <xf numFmtId="0" fontId="142" fillId="39" borderId="0" applyNumberFormat="0" applyBorder="0" applyAlignment="0" applyProtection="0"/>
    <xf numFmtId="0" fontId="142" fillId="38" borderId="0" applyNumberFormat="0" applyBorder="0" applyAlignment="0" applyProtection="0"/>
    <xf numFmtId="0" fontId="143" fillId="46" borderId="0" applyNumberFormat="0" applyBorder="0" applyAlignment="0" applyProtection="0"/>
    <xf numFmtId="0" fontId="143" fillId="51" borderId="0" applyNumberFormat="0" applyBorder="0" applyAlignment="0" applyProtection="0"/>
    <xf numFmtId="0" fontId="143" fillId="50" borderId="0" applyNumberFormat="0" applyBorder="0" applyAlignment="0" applyProtection="0"/>
    <xf numFmtId="43" fontId="55" fillId="0" borderId="0" applyNumberFormat="0" applyFill="0" applyBorder="0">
      <alignment horizontal="center"/>
    </xf>
    <xf numFmtId="0" fontId="142" fillId="44" borderId="0" applyNumberFormat="0" applyBorder="0" applyAlignment="0" applyProtection="0"/>
    <xf numFmtId="37" fontId="66" fillId="12" borderId="4" applyBorder="0">
      <alignment horizontal="left" vertical="center" indent="2"/>
    </xf>
    <xf numFmtId="0" fontId="143" fillId="48" borderId="0" applyNumberFormat="0" applyBorder="0" applyAlignment="0" applyProtection="0"/>
    <xf numFmtId="0" fontId="143" fillId="49" borderId="0" applyNumberFormat="0" applyBorder="0" applyAlignment="0" applyProtection="0"/>
    <xf numFmtId="0" fontId="142" fillId="47" borderId="0" applyNumberFormat="0" applyBorder="0" applyAlignment="0" applyProtection="0"/>
    <xf numFmtId="0" fontId="143" fillId="49" borderId="0" applyNumberFormat="0" applyBorder="0" applyAlignment="0" applyProtection="0"/>
    <xf numFmtId="0" fontId="143" fillId="45" borderId="0" applyNumberFormat="0" applyBorder="0" applyAlignment="0" applyProtection="0"/>
    <xf numFmtId="0" fontId="143" fillId="45" borderId="0" applyNumberFormat="0" applyBorder="0" applyAlignment="0" applyProtection="0"/>
    <xf numFmtId="0" fontId="143" fillId="50" borderId="0" applyNumberFormat="0" applyBorder="0" applyAlignment="0" applyProtection="0"/>
    <xf numFmtId="0" fontId="142" fillId="40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143" fillId="49" borderId="0" applyNumberFormat="0" applyBorder="0" applyAlignment="0" applyProtection="0"/>
    <xf numFmtId="0" fontId="142" fillId="47" borderId="0" applyNumberFormat="0" applyBorder="0" applyAlignment="0" applyProtection="0"/>
    <xf numFmtId="0" fontId="142" fillId="41" borderId="0" applyNumberFormat="0" applyBorder="0" applyAlignment="0" applyProtection="0"/>
    <xf numFmtId="0" fontId="142" fillId="47" borderId="0" applyNumberFormat="0" applyBorder="0" applyAlignment="0" applyProtection="0"/>
    <xf numFmtId="0" fontId="143" fillId="51" borderId="0" applyNumberFormat="0" applyBorder="0" applyAlignment="0" applyProtection="0"/>
    <xf numFmtId="0" fontId="142" fillId="46" borderId="0" applyNumberFormat="0" applyBorder="0" applyAlignment="0" applyProtection="0"/>
    <xf numFmtId="0" fontId="142" fillId="44" borderId="0" applyNumberFormat="0" applyBorder="0" applyAlignment="0" applyProtection="0"/>
    <xf numFmtId="0" fontId="142" fillId="40" borderId="0" applyNumberFormat="0" applyBorder="0" applyAlignment="0" applyProtection="0"/>
    <xf numFmtId="0" fontId="142" fillId="46" borderId="0" applyNumberFormat="0" applyBorder="0" applyAlignment="0" applyProtection="0"/>
    <xf numFmtId="0" fontId="143" fillId="50" borderId="0" applyNumberFormat="0" applyBorder="0" applyAlignment="0" applyProtection="0"/>
    <xf numFmtId="0" fontId="143" fillId="50" borderId="0" applyNumberFormat="0" applyBorder="0" applyAlignment="0" applyProtection="0"/>
    <xf numFmtId="0" fontId="2" fillId="0" borderId="0"/>
    <xf numFmtId="0" fontId="105" fillId="0" borderId="0"/>
    <xf numFmtId="0" fontId="9" fillId="0" borderId="0"/>
    <xf numFmtId="0" fontId="2" fillId="0" borderId="0"/>
    <xf numFmtId="0" fontId="5" fillId="0" borderId="0"/>
    <xf numFmtId="0" fontId="2" fillId="0" borderId="0"/>
    <xf numFmtId="0" fontId="107" fillId="0" borderId="0"/>
    <xf numFmtId="0" fontId="2" fillId="0" borderId="0"/>
    <xf numFmtId="0" fontId="2" fillId="0" borderId="0"/>
    <xf numFmtId="0" fontId="106" fillId="0" borderId="0"/>
    <xf numFmtId="0" fontId="106" fillId="0" borderId="0"/>
    <xf numFmtId="0" fontId="108" fillId="9" borderId="19" applyNumberFormat="0" applyFont="0"/>
    <xf numFmtId="9" fontId="101" fillId="0" borderId="0" applyFont="0" applyFill="0" applyBorder="0"/>
    <xf numFmtId="0" fontId="6" fillId="0" borderId="0" applyFont="0" applyFill="0" applyBorder="0">
      <alignment vertical="center"/>
    </xf>
    <xf numFmtId="0" fontId="143" fillId="51" borderId="0" applyNumberFormat="0" applyBorder="0" applyAlignment="0" applyProtection="0"/>
    <xf numFmtId="0" fontId="143" fillId="50" borderId="0" applyNumberFormat="0" applyBorder="0" applyAlignment="0" applyProtection="0"/>
    <xf numFmtId="0" fontId="143" fillId="49" borderId="0" applyNumberFormat="0" applyBorder="0" applyAlignment="0" applyProtection="0"/>
    <xf numFmtId="0" fontId="143" fillId="46" borderId="0" applyNumberFormat="0" applyBorder="0" applyAlignment="0" applyProtection="0"/>
    <xf numFmtId="0" fontId="143" fillId="45" borderId="0" applyNumberFormat="0" applyBorder="0" applyAlignment="0" applyProtection="0"/>
    <xf numFmtId="0" fontId="143" fillId="48" borderId="0" applyNumberFormat="0" applyBorder="0" applyAlignment="0" applyProtection="0"/>
    <xf numFmtId="0" fontId="142" fillId="47" borderId="0" applyNumberFormat="0" applyBorder="0" applyAlignment="0" applyProtection="0"/>
    <xf numFmtId="0" fontId="142" fillId="44" borderId="0" applyNumberFormat="0" applyBorder="0" applyAlignment="0" applyProtection="0"/>
    <xf numFmtId="164" fontId="2" fillId="0" borderId="0" applyFont="0" applyFill="0" applyBorder="0"/>
    <xf numFmtId="178" fontId="9" fillId="0" borderId="0" applyFont="0" applyFill="0" applyBorder="0"/>
    <xf numFmtId="178" fontId="44" fillId="0" borderId="0" applyFont="0" applyFill="0" applyBorder="0"/>
    <xf numFmtId="178" fontId="101" fillId="0" borderId="0" applyFont="0" applyFill="0" applyBorder="0"/>
    <xf numFmtId="0" fontId="142" fillId="41" borderId="0" applyNumberFormat="0" applyBorder="0" applyAlignment="0" applyProtection="0"/>
    <xf numFmtId="0" fontId="142" fillId="46" borderId="0" applyNumberFormat="0" applyBorder="0" applyAlignment="0" applyProtection="0"/>
    <xf numFmtId="0" fontId="142" fillId="45" borderId="0" applyNumberFormat="0" applyBorder="0" applyAlignment="0" applyProtection="0"/>
    <xf numFmtId="0" fontId="142" fillId="44" borderId="0" applyNumberFormat="0" applyBorder="0" applyAlignment="0" applyProtection="0"/>
    <xf numFmtId="0" fontId="142" fillId="43" borderId="0" applyNumberFormat="0" applyBorder="0" applyAlignment="0" applyProtection="0"/>
    <xf numFmtId="0" fontId="142" fillId="42" borderId="0" applyNumberFormat="0" applyBorder="0" applyAlignment="0" applyProtection="0"/>
    <xf numFmtId="0" fontId="142" fillId="41" borderId="0" applyNumberFormat="0" applyBorder="0" applyAlignment="0" applyProtection="0"/>
    <xf numFmtId="0" fontId="142" fillId="40" borderId="0" applyNumberFormat="0" applyBorder="0" applyAlignment="0" applyProtection="0"/>
    <xf numFmtId="0" fontId="142" fillId="39" borderId="0" applyNumberFormat="0" applyBorder="0" applyAlignment="0" applyProtection="0"/>
    <xf numFmtId="0" fontId="142" fillId="38" borderId="0" applyNumberFormat="0" applyBorder="0" applyAlignment="0" applyProtection="0"/>
    <xf numFmtId="0" fontId="43" fillId="0" borderId="0" applyFont="0" applyFill="0" applyBorder="0">
      <alignment horizontal="right"/>
    </xf>
    <xf numFmtId="0" fontId="43" fillId="0" borderId="0" applyFont="0" applyFill="0" applyBorder="0"/>
    <xf numFmtId="0" fontId="43" fillId="0" borderId="0" applyFont="0" applyFill="0" applyBorder="0">
      <alignment horizontal="right"/>
    </xf>
    <xf numFmtId="0" fontId="43" fillId="0" borderId="0" applyFont="0" applyFill="0" applyBorder="0">
      <alignment horizontal="right"/>
    </xf>
    <xf numFmtId="0" fontId="43" fillId="0" borderId="0" applyFont="0" applyFill="0" applyBorder="0">
      <alignment horizontal="right"/>
    </xf>
    <xf numFmtId="0" fontId="43" fillId="0" borderId="0" applyFont="0" applyFill="0" applyBorder="0">
      <alignment horizontal="right"/>
    </xf>
    <xf numFmtId="0" fontId="43" fillId="0" borderId="0" applyFill="0" applyBorder="0">
      <alignment vertical="center"/>
    </xf>
    <xf numFmtId="0" fontId="43" fillId="0" borderId="0" applyFont="0" applyFill="0" applyBorder="0"/>
    <xf numFmtId="0" fontId="43" fillId="0" borderId="8" applyNumberFormat="0" applyFont="0" applyFill="0"/>
    <xf numFmtId="0" fontId="53" fillId="0" borderId="0" applyFill="0" applyBorder="0">
      <alignment horizontal="left"/>
    </xf>
    <xf numFmtId="43" fontId="55" fillId="0" borderId="0" applyNumberFormat="0" applyFill="0" applyBorder="0">
      <alignment horizontal="center"/>
    </xf>
    <xf numFmtId="0" fontId="43" fillId="0" borderId="0" applyFont="0" applyFill="0" applyBorder="0">
      <alignment horizontal="right"/>
    </xf>
    <xf numFmtId="0" fontId="56" fillId="0" borderId="0">
      <alignment horizontal="right"/>
    </xf>
    <xf numFmtId="0" fontId="57" fillId="0" borderId="0">
      <alignment horizontal="center"/>
    </xf>
    <xf numFmtId="0" fontId="57" fillId="0" borderId="0">
      <alignment horizontal="center"/>
    </xf>
    <xf numFmtId="0" fontId="57" fillId="0" borderId="0">
      <alignment horizontal="center"/>
    </xf>
    <xf numFmtId="0" fontId="60" fillId="0" borderId="0">
      <alignment horizontal="left"/>
    </xf>
    <xf numFmtId="0" fontId="60" fillId="0" borderId="0">
      <alignment horizontal="left"/>
    </xf>
    <xf numFmtId="0" fontId="43" fillId="0" borderId="0" applyFill="0" applyBorder="0">
      <alignment vertical="center"/>
    </xf>
    <xf numFmtId="0" fontId="68" fillId="0" borderId="0"/>
    <xf numFmtId="0" fontId="43" fillId="0" borderId="0" applyFill="0" applyBorder="0">
      <alignment vertical="center"/>
    </xf>
    <xf numFmtId="0" fontId="43" fillId="0" borderId="0" applyFill="0" applyBorder="0">
      <alignment vertical="center"/>
    </xf>
    <xf numFmtId="0" fontId="57" fillId="0" borderId="0">
      <alignment horizontal="center"/>
    </xf>
    <xf numFmtId="0" fontId="57" fillId="0" borderId="0">
      <alignment horizontal="center"/>
    </xf>
    <xf numFmtId="0" fontId="89" fillId="0" borderId="0" applyBorder="0">
      <alignment vertical="center"/>
    </xf>
    <xf numFmtId="0" fontId="89" fillId="0" borderId="7" applyBorder="0">
      <alignment horizontal="right" vertical="center"/>
    </xf>
    <xf numFmtId="0" fontId="68" fillId="0" borderId="0"/>
    <xf numFmtId="0" fontId="53" fillId="0" borderId="17" applyFill="0" applyBorder="0">
      <alignment horizontal="left" vertical="top"/>
    </xf>
    <xf numFmtId="0" fontId="9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/>
    <xf numFmtId="43" fontId="55" fillId="0" borderId="0" applyNumberFormat="0" applyFill="0" applyBorder="0">
      <alignment horizontal="center"/>
    </xf>
    <xf numFmtId="0" fontId="2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171" fillId="0" borderId="0"/>
    <xf numFmtId="0" fontId="165" fillId="0" borderId="17" applyFill="0" applyBorder="0">
      <alignment horizontal="left" vertical="top"/>
    </xf>
    <xf numFmtId="0" fontId="169" fillId="0" borderId="0"/>
    <xf numFmtId="0" fontId="170" fillId="0" borderId="7" applyBorder="0">
      <alignment horizontal="right" vertical="center"/>
    </xf>
    <xf numFmtId="0" fontId="170" fillId="0" borderId="0" applyBorder="0">
      <alignment vertical="center"/>
    </xf>
    <xf numFmtId="43" fontId="55" fillId="0" borderId="0" applyNumberFormat="0" applyFill="0" applyBorder="0">
      <alignment horizontal="center"/>
    </xf>
    <xf numFmtId="0" fontId="167" fillId="0" borderId="0">
      <alignment horizontal="center"/>
    </xf>
    <xf numFmtId="0" fontId="164" fillId="0" borderId="0" applyFill="0" applyBorder="0">
      <alignment vertical="center"/>
    </xf>
    <xf numFmtId="0" fontId="164" fillId="0" borderId="0" applyFill="0" applyBorder="0">
      <alignment vertical="center"/>
    </xf>
    <xf numFmtId="0" fontId="169" fillId="0" borderId="0"/>
    <xf numFmtId="0" fontId="164" fillId="0" borderId="0" applyFill="0" applyBorder="0">
      <alignment vertical="center"/>
    </xf>
    <xf numFmtId="0" fontId="168" fillId="0" borderId="0">
      <alignment horizontal="left"/>
    </xf>
    <xf numFmtId="0" fontId="168" fillId="0" borderId="0">
      <alignment horizontal="left"/>
    </xf>
    <xf numFmtId="0" fontId="167" fillId="0" borderId="0">
      <alignment horizontal="center"/>
    </xf>
    <xf numFmtId="0" fontId="167" fillId="0" borderId="0">
      <alignment horizontal="center"/>
    </xf>
    <xf numFmtId="0" fontId="166" fillId="0" borderId="0">
      <alignment horizontal="right"/>
    </xf>
    <xf numFmtId="0" fontId="164" fillId="0" borderId="0" applyFont="0" applyFill="0" applyBorder="0">
      <alignment horizontal="right"/>
    </xf>
    <xf numFmtId="0" fontId="165" fillId="0" borderId="0" applyFill="0" applyBorder="0">
      <alignment horizontal="left"/>
    </xf>
    <xf numFmtId="0" fontId="164" fillId="0" borderId="8" applyNumberFormat="0" applyFont="0" applyFill="0"/>
    <xf numFmtId="0" fontId="164" fillId="0" borderId="0" applyFont="0" applyFill="0" applyBorder="0"/>
    <xf numFmtId="0" fontId="164" fillId="0" borderId="0" applyFill="0" applyBorder="0">
      <alignment vertical="center"/>
    </xf>
    <xf numFmtId="0" fontId="164" fillId="0" borderId="0" applyFont="0" applyFill="0" applyBorder="0">
      <alignment horizontal="right"/>
    </xf>
    <xf numFmtId="0" fontId="164" fillId="0" borderId="0" applyFont="0" applyFill="0" applyBorder="0">
      <alignment horizontal="right"/>
    </xf>
    <xf numFmtId="0" fontId="164" fillId="0" borderId="0" applyFont="0" applyFill="0" applyBorder="0">
      <alignment horizontal="right"/>
    </xf>
    <xf numFmtId="0" fontId="164" fillId="0" borderId="0" applyFont="0" applyFill="0" applyBorder="0">
      <alignment horizontal="right"/>
    </xf>
    <xf numFmtId="0" fontId="164" fillId="0" borderId="0" applyFont="0" applyFill="0" applyBorder="0"/>
    <xf numFmtId="0" fontId="164" fillId="0" borderId="0" applyFont="0" applyFill="0" applyBorder="0">
      <alignment horizontal="righ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/>
    <xf numFmtId="0" fontId="140" fillId="0" borderId="0"/>
    <xf numFmtId="43" fontId="55" fillId="0" borderId="0" applyNumberFormat="0" applyFill="0" applyBorder="0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43" fontId="55" fillId="0" borderId="0" applyNumberFormat="0" applyFill="0" applyBorder="0">
      <alignment horizontal="center"/>
    </xf>
    <xf numFmtId="0" fontId="143" fillId="63" borderId="0" applyNumberFormat="0" applyBorder="0" applyAlignment="0" applyProtection="0"/>
    <xf numFmtId="0" fontId="145" fillId="69" borderId="15" applyNumberFormat="0" applyAlignment="0" applyProtection="0"/>
    <xf numFmtId="0" fontId="5" fillId="0" borderId="0"/>
    <xf numFmtId="0" fontId="163" fillId="0" borderId="0"/>
    <xf numFmtId="225" fontId="5" fillId="0" borderId="0" applyFill="0" applyBorder="0" applyAlignment="0" applyProtection="0"/>
    <xf numFmtId="0" fontId="5" fillId="0" borderId="0"/>
    <xf numFmtId="0" fontId="5" fillId="0" borderId="0"/>
    <xf numFmtId="0" fontId="143" fillId="64" borderId="0" applyNumberFormat="0" applyBorder="0" applyAlignment="0" applyProtection="0"/>
    <xf numFmtId="0" fontId="146" fillId="69" borderId="57" applyNumberFormat="0" applyAlignment="0" applyProtection="0"/>
    <xf numFmtId="0" fontId="154" fillId="60" borderId="0" applyNumberFormat="0" applyBorder="0" applyAlignment="0" applyProtection="0"/>
    <xf numFmtId="178" fontId="5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/>
    <xf numFmtId="43" fontId="55" fillId="0" borderId="0" applyNumberFormat="0" applyFill="0" applyBorder="0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0" fontId="2" fillId="0" borderId="0"/>
    <xf numFmtId="43" fontId="55" fillId="0" borderId="0" applyNumberFormat="0" applyFill="0" applyBorder="0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/>
    <xf numFmtId="43" fontId="55" fillId="0" borderId="0" applyNumberFormat="0" applyFill="0" applyBorder="0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/>
    <xf numFmtId="0" fontId="2" fillId="0" borderId="0"/>
    <xf numFmtId="0" fontId="30" fillId="0" borderId="0"/>
    <xf numFmtId="0" fontId="2" fillId="0" borderId="0"/>
    <xf numFmtId="0" fontId="2" fillId="0" borderId="0"/>
    <xf numFmtId="0" fontId="143" fillId="65" borderId="0" applyNumberFormat="0" applyBorder="0" applyAlignment="0" applyProtection="0"/>
    <xf numFmtId="0" fontId="163" fillId="72" borderId="63" applyNumberFormat="0" applyAlignment="0" applyProtection="0"/>
    <xf numFmtId="0" fontId="158" fillId="61" borderId="0" applyNumberFormat="0" applyBorder="0" applyAlignment="0" applyProtection="0"/>
    <xf numFmtId="0" fontId="4" fillId="0" borderId="0"/>
    <xf numFmtId="0" fontId="163" fillId="0" borderId="0"/>
    <xf numFmtId="0" fontId="153" fillId="71" borderId="0" applyNumberFormat="0" applyBorder="0" applyAlignment="0" applyProtection="0"/>
    <xf numFmtId="0" fontId="143" fillId="68" borderId="0" applyNumberFormat="0" applyBorder="0" applyAlignment="0" applyProtection="0"/>
    <xf numFmtId="0" fontId="143" fillId="66" borderId="0" applyNumberFormat="0" applyBorder="0" applyAlignment="0" applyProtection="0"/>
    <xf numFmtId="0" fontId="151" fillId="70" borderId="62" applyNumberFormat="0" applyAlignment="0" applyProtection="0"/>
    <xf numFmtId="0" fontId="163" fillId="0" borderId="0"/>
    <xf numFmtId="0" fontId="163" fillId="0" borderId="0"/>
    <xf numFmtId="0" fontId="144" fillId="62" borderId="57" applyNumberFormat="0" applyAlignment="0" applyProtection="0"/>
    <xf numFmtId="0" fontId="143" fillId="67" borderId="0" applyNumberFormat="0" applyBorder="0" applyAlignment="0" applyProtection="0"/>
    <xf numFmtId="0" fontId="143" fillId="45" borderId="0" applyNumberFormat="0" applyBorder="0" applyAlignment="0" applyProtection="0"/>
    <xf numFmtId="0" fontId="142" fillId="38" borderId="0" applyNumberFormat="0" applyBorder="0" applyAlignment="0" applyProtection="0"/>
    <xf numFmtId="0" fontId="142" fillId="41" borderId="0" applyNumberFormat="0" applyBorder="0" applyAlignment="0" applyProtection="0"/>
    <xf numFmtId="0" fontId="142" fillId="43" borderId="0" applyNumberFormat="0" applyBorder="0" applyAlignment="0" applyProtection="0"/>
    <xf numFmtId="0" fontId="143" fillId="48" borderId="0" applyNumberFormat="0" applyBorder="0" applyAlignment="0" applyProtection="0"/>
    <xf numFmtId="0" fontId="142" fillId="42" borderId="0" applyNumberFormat="0" applyBorder="0" applyAlignment="0" applyProtection="0"/>
    <xf numFmtId="0" fontId="142" fillId="41" borderId="0" applyNumberFormat="0" applyBorder="0" applyAlignment="0" applyProtection="0"/>
    <xf numFmtId="0" fontId="142" fillId="38" borderId="0" applyNumberFormat="0" applyBorder="0" applyAlignment="0" applyProtection="0"/>
    <xf numFmtId="0" fontId="143" fillId="51" borderId="0" applyNumberFormat="0" applyBorder="0" applyAlignment="0" applyProtection="0"/>
    <xf numFmtId="0" fontId="142" fillId="44" borderId="0" applyNumberFormat="0" applyBorder="0" applyAlignment="0" applyProtection="0"/>
    <xf numFmtId="0" fontId="142" fillId="39" borderId="0" applyNumberFormat="0" applyBorder="0" applyAlignment="0" applyProtection="0"/>
    <xf numFmtId="0" fontId="142" fillId="42" borderId="0" applyNumberFormat="0" applyBorder="0" applyAlignment="0" applyProtection="0"/>
    <xf numFmtId="0" fontId="142" fillId="42" borderId="0" applyNumberFormat="0" applyBorder="0" applyAlignment="0" applyProtection="0"/>
    <xf numFmtId="0" fontId="142" fillId="47" borderId="0" applyNumberFormat="0" applyBorder="0" applyAlignment="0" applyProtection="0"/>
    <xf numFmtId="0" fontId="142" fillId="44" borderId="0" applyNumberFormat="0" applyBorder="0" applyAlignment="0" applyProtection="0"/>
    <xf numFmtId="0" fontId="142" fillId="38" borderId="0" applyNumberFormat="0" applyBorder="0" applyAlignment="0" applyProtection="0"/>
    <xf numFmtId="0" fontId="143" fillId="46" borderId="0" applyNumberFormat="0" applyBorder="0" applyAlignment="0" applyProtection="0"/>
    <xf numFmtId="0" fontId="142" fillId="44" borderId="0" applyNumberFormat="0" applyBorder="0" applyAlignment="0" applyProtection="0"/>
    <xf numFmtId="0" fontId="143" fillId="49" borderId="0" applyNumberFormat="0" applyBorder="0" applyAlignment="0" applyProtection="0"/>
    <xf numFmtId="0" fontId="143" fillId="45" borderId="0" applyNumberFormat="0" applyBorder="0" applyAlignment="0" applyProtection="0"/>
    <xf numFmtId="0" fontId="142" fillId="40" borderId="0" applyNumberFormat="0" applyBorder="0" applyAlignment="0" applyProtection="0"/>
    <xf numFmtId="0" fontId="142" fillId="43" borderId="0" applyNumberFormat="0" applyBorder="0" applyAlignment="0" applyProtection="0"/>
    <xf numFmtId="0" fontId="142" fillId="44" borderId="0" applyNumberFormat="0" applyBorder="0" applyAlignment="0" applyProtection="0"/>
    <xf numFmtId="0" fontId="142" fillId="39" borderId="0" applyNumberFormat="0" applyBorder="0" applyAlignment="0" applyProtection="0"/>
    <xf numFmtId="0" fontId="143" fillId="48" borderId="0" applyNumberFormat="0" applyBorder="0" applyAlignment="0" applyProtection="0"/>
    <xf numFmtId="0" fontId="142" fillId="45" borderId="0" applyNumberFormat="0" applyBorder="0" applyAlignment="0" applyProtection="0"/>
    <xf numFmtId="0" fontId="142" fillId="39" borderId="0" applyNumberFormat="0" applyBorder="0" applyAlignment="0" applyProtection="0"/>
    <xf numFmtId="0" fontId="142" fillId="45" borderId="0" applyNumberFormat="0" applyBorder="0" applyAlignment="0" applyProtection="0"/>
    <xf numFmtId="0" fontId="143" fillId="48" borderId="0" applyNumberFormat="0" applyBorder="0" applyAlignment="0" applyProtection="0"/>
    <xf numFmtId="0" fontId="143" fillId="51" borderId="0" applyNumberFormat="0" applyBorder="0" applyAlignment="0" applyProtection="0"/>
    <xf numFmtId="0" fontId="143" fillId="46" borderId="0" applyNumberFormat="0" applyBorder="0" applyAlignment="0" applyProtection="0"/>
    <xf numFmtId="0" fontId="142" fillId="41" borderId="0" applyNumberFormat="0" applyBorder="0" applyAlignment="0" applyProtection="0"/>
    <xf numFmtId="0" fontId="1" fillId="0" borderId="0"/>
    <xf numFmtId="0" fontId="142" fillId="45" borderId="0" applyNumberFormat="0" applyBorder="0" applyAlignment="0" applyProtection="0"/>
    <xf numFmtId="0" fontId="142" fillId="46" borderId="0" applyNumberFormat="0" applyBorder="0" applyAlignment="0" applyProtection="0"/>
    <xf numFmtId="0" fontId="143" fillId="46" borderId="0" applyNumberFormat="0" applyBorder="0" applyAlignment="0" applyProtection="0"/>
    <xf numFmtId="0" fontId="142" fillId="43" borderId="0" applyNumberFormat="0" applyBorder="0" applyAlignment="0" applyProtection="0"/>
    <xf numFmtId="0" fontId="142" fillId="42" borderId="0" applyNumberFormat="0" applyBorder="0" applyAlignment="0" applyProtection="0"/>
    <xf numFmtId="0" fontId="142" fillId="47" borderId="0" applyNumberFormat="0" applyBorder="0" applyAlignment="0" applyProtection="0"/>
    <xf numFmtId="0" fontId="142" fillId="46" borderId="0" applyNumberFormat="0" applyBorder="0" applyAlignment="0" applyProtection="0"/>
    <xf numFmtId="0" fontId="1" fillId="0" borderId="0"/>
    <xf numFmtId="0" fontId="142" fillId="44" borderId="0" applyNumberFormat="0" applyBorder="0" applyAlignment="0" applyProtection="0"/>
    <xf numFmtId="0" fontId="143" fillId="49" borderId="0" applyNumberFormat="0" applyBorder="0" applyAlignment="0" applyProtection="0"/>
    <xf numFmtId="0" fontId="142" fillId="41" borderId="0" applyNumberFormat="0" applyBorder="0" applyAlignment="0" applyProtection="0"/>
    <xf numFmtId="0" fontId="142" fillId="38" borderId="0" applyNumberFormat="0" applyBorder="0" applyAlignment="0" applyProtection="0"/>
    <xf numFmtId="0" fontId="142" fillId="39" borderId="0" applyNumberFormat="0" applyBorder="0" applyAlignment="0" applyProtection="0"/>
    <xf numFmtId="0" fontId="142" fillId="41" borderId="0" applyNumberFormat="0" applyBorder="0" applyAlignment="0" applyProtection="0"/>
    <xf numFmtId="0" fontId="143" fillId="46" borderId="0" applyNumberFormat="0" applyBorder="0" applyAlignment="0" applyProtection="0"/>
    <xf numFmtId="0" fontId="142" fillId="38" borderId="0" applyNumberFormat="0" applyBorder="0" applyAlignment="0" applyProtection="0"/>
    <xf numFmtId="0" fontId="142" fillId="44" borderId="0" applyNumberFormat="0" applyBorder="0" applyAlignment="0" applyProtection="0"/>
    <xf numFmtId="0" fontId="142" fillId="43" borderId="0" applyNumberFormat="0" applyBorder="0" applyAlignment="0" applyProtection="0"/>
    <xf numFmtId="0" fontId="143" fillId="51" borderId="0" applyNumberFormat="0" applyBorder="0" applyAlignment="0" applyProtection="0"/>
    <xf numFmtId="0" fontId="143" fillId="46" borderId="0" applyNumberFormat="0" applyBorder="0" applyAlignment="0" applyProtection="0"/>
    <xf numFmtId="0" fontId="142" fillId="42" borderId="0" applyNumberFormat="0" applyBorder="0" applyAlignment="0" applyProtection="0"/>
    <xf numFmtId="0" fontId="142" fillId="41" borderId="0" applyNumberFormat="0" applyBorder="0" applyAlignment="0" applyProtection="0"/>
    <xf numFmtId="0" fontId="142" fillId="45" borderId="0" applyNumberFormat="0" applyBorder="0" applyAlignment="0" applyProtection="0"/>
    <xf numFmtId="0" fontId="143" fillId="51" borderId="0" applyNumberFormat="0" applyBorder="0" applyAlignment="0" applyProtection="0"/>
    <xf numFmtId="0" fontId="143" fillId="49" borderId="0" applyNumberFormat="0" applyBorder="0" applyAlignment="0" applyProtection="0"/>
    <xf numFmtId="0" fontId="143" fillId="4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0" fontId="143" fillId="45" borderId="0" applyNumberFormat="0" applyBorder="0" applyAlignment="0" applyProtection="0"/>
    <xf numFmtId="43" fontId="55" fillId="0" borderId="0" applyNumberFormat="0" applyFill="0" applyBorder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0" fontId="30" fillId="0" borderId="0"/>
    <xf numFmtId="0" fontId="143" fillId="48" borderId="0" applyNumberFormat="0" applyBorder="0" applyAlignment="0" applyProtection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43" fontId="55" fillId="0" borderId="0" applyNumberFormat="0" applyFill="0" applyBorder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43" fontId="55" fillId="0" borderId="0" applyNumberFormat="0" applyFill="0" applyBorder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43" fontId="55" fillId="0" borderId="0" applyNumberFormat="0" applyFill="0" applyBorder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94" fillId="0" borderId="0"/>
    <xf numFmtId="0" fontId="53" fillId="0" borderId="17" applyFill="0" applyBorder="0">
      <alignment horizontal="left" vertical="top"/>
    </xf>
    <xf numFmtId="0" fontId="68" fillId="0" borderId="0"/>
    <xf numFmtId="0" fontId="89" fillId="0" borderId="7" applyBorder="0">
      <alignment horizontal="right" vertical="center"/>
    </xf>
    <xf numFmtId="0" fontId="89" fillId="0" borderId="0" applyBorder="0">
      <alignment vertical="center"/>
    </xf>
    <xf numFmtId="43" fontId="55" fillId="0" borderId="0" applyNumberFormat="0" applyFill="0" applyBorder="0">
      <alignment horizontal="center"/>
    </xf>
    <xf numFmtId="0" fontId="57" fillId="0" borderId="0">
      <alignment horizontal="center"/>
    </xf>
    <xf numFmtId="0" fontId="43" fillId="0" borderId="0" applyFill="0" applyBorder="0">
      <alignment vertical="center"/>
    </xf>
    <xf numFmtId="0" fontId="43" fillId="0" borderId="0" applyFill="0" applyBorder="0">
      <alignment vertical="center"/>
    </xf>
    <xf numFmtId="0" fontId="68" fillId="0" borderId="0"/>
    <xf numFmtId="0" fontId="43" fillId="0" borderId="0" applyFill="0" applyBorder="0">
      <alignment vertical="center"/>
    </xf>
    <xf numFmtId="0" fontId="60" fillId="0" borderId="0">
      <alignment horizontal="left"/>
    </xf>
    <xf numFmtId="0" fontId="60" fillId="0" borderId="0">
      <alignment horizontal="left"/>
    </xf>
    <xf numFmtId="0" fontId="57" fillId="0" borderId="0">
      <alignment horizontal="center"/>
    </xf>
    <xf numFmtId="0" fontId="57" fillId="0" borderId="0">
      <alignment horizontal="center"/>
    </xf>
    <xf numFmtId="0" fontId="56" fillId="0" borderId="0">
      <alignment horizontal="right"/>
    </xf>
    <xf numFmtId="0" fontId="43" fillId="0" borderId="0" applyFont="0" applyFill="0" applyBorder="0">
      <alignment horizontal="right"/>
    </xf>
    <xf numFmtId="0" fontId="53" fillId="0" borderId="0" applyFill="0" applyBorder="0">
      <alignment horizontal="left"/>
    </xf>
    <xf numFmtId="0" fontId="43" fillId="0" borderId="8" applyNumberFormat="0" applyFont="0" applyFill="0"/>
    <xf numFmtId="0" fontId="43" fillId="0" borderId="0" applyFont="0" applyFill="0" applyBorder="0"/>
    <xf numFmtId="0" fontId="43" fillId="0" borderId="0" applyFill="0" applyBorder="0">
      <alignment vertical="center"/>
    </xf>
    <xf numFmtId="0" fontId="43" fillId="0" borderId="0" applyFont="0" applyFill="0" applyBorder="0">
      <alignment horizontal="right"/>
    </xf>
    <xf numFmtId="0" fontId="43" fillId="0" borderId="0" applyFont="0" applyFill="0" applyBorder="0">
      <alignment horizontal="right"/>
    </xf>
    <xf numFmtId="0" fontId="43" fillId="0" borderId="0" applyFont="0" applyFill="0" applyBorder="0">
      <alignment horizontal="right"/>
    </xf>
    <xf numFmtId="0" fontId="43" fillId="0" borderId="0" applyFont="0" applyFill="0" applyBorder="0">
      <alignment horizontal="right"/>
    </xf>
    <xf numFmtId="0" fontId="43" fillId="0" borderId="0" applyFont="0" applyFill="0" applyBorder="0"/>
    <xf numFmtId="0" fontId="43" fillId="0" borderId="0" applyFont="0" applyFill="0" applyBorder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0" fontId="1" fillId="0" borderId="0"/>
    <xf numFmtId="43" fontId="55" fillId="0" borderId="0" applyNumberFormat="0" applyFill="0" applyBorder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43" fontId="55" fillId="0" borderId="0" applyNumberFormat="0" applyFill="0" applyBorder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43" fontId="55" fillId="0" borderId="0" applyNumberFormat="0" applyFill="0" applyBorder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0" fontId="1" fillId="0" borderId="0"/>
    <xf numFmtId="43" fontId="55" fillId="0" borderId="0" applyNumberFormat="0" applyFill="0" applyBorder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43" fontId="55" fillId="0" borderId="0" applyNumberFormat="0" applyFill="0" applyBorder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43" fontId="55" fillId="0" borderId="0" applyNumberFormat="0" applyFill="0" applyBorder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/>
    <xf numFmtId="0" fontId="142" fillId="41" borderId="0" applyNumberFormat="0" applyBorder="0" applyAlignment="0" applyProtection="0"/>
    <xf numFmtId="0" fontId="143" fillId="50" borderId="0" applyNumberFormat="0" applyBorder="0" applyAlignment="0" applyProtection="0"/>
    <xf numFmtId="0" fontId="143" fillId="49" borderId="0" applyNumberFormat="0" applyBorder="0" applyAlignment="0" applyProtection="0"/>
    <xf numFmtId="0" fontId="142" fillId="40" borderId="0" applyNumberFormat="0" applyBorder="0" applyAlignment="0" applyProtection="0"/>
    <xf numFmtId="0" fontId="143" fillId="45" borderId="0" applyNumberFormat="0" applyBorder="0" applyAlignment="0" applyProtection="0"/>
    <xf numFmtId="0" fontId="142" fillId="42" borderId="0" applyNumberFormat="0" applyBorder="0" applyAlignment="0" applyProtection="0"/>
    <xf numFmtId="0" fontId="142" fillId="38" borderId="0" applyNumberFormat="0" applyBorder="0" applyAlignment="0" applyProtection="0"/>
    <xf numFmtId="0" fontId="143" fillId="51" borderId="0" applyNumberFormat="0" applyBorder="0" applyAlignment="0" applyProtection="0"/>
    <xf numFmtId="0" fontId="142" fillId="40" borderId="0" applyNumberFormat="0" applyBorder="0" applyAlignment="0" applyProtection="0"/>
    <xf numFmtId="0" fontId="142" fillId="44" borderId="0" applyNumberFormat="0" applyBorder="0" applyAlignment="0" applyProtection="0"/>
    <xf numFmtId="0" fontId="142" fillId="41" borderId="0" applyNumberFormat="0" applyBorder="0" applyAlignment="0" applyProtection="0"/>
    <xf numFmtId="0" fontId="142" fillId="47" borderId="0" applyNumberFormat="0" applyBorder="0" applyAlignment="0" applyProtection="0"/>
    <xf numFmtId="44" fontId="30" fillId="0" borderId="0" applyFont="0" applyFill="0" applyBorder="0" applyAlignment="0" applyProtection="0"/>
    <xf numFmtId="0" fontId="143" fillId="45" borderId="0" applyNumberFormat="0" applyBorder="0" applyAlignment="0" applyProtection="0"/>
    <xf numFmtId="0" fontId="142" fillId="43" borderId="0" applyNumberFormat="0" applyBorder="0" applyAlignment="0" applyProtection="0"/>
    <xf numFmtId="0" fontId="142" fillId="47" borderId="0" applyNumberFormat="0" applyBorder="0" applyAlignment="0" applyProtection="0"/>
    <xf numFmtId="0" fontId="142" fillId="39" borderId="0" applyNumberFormat="0" applyBorder="0" applyAlignment="0" applyProtection="0"/>
    <xf numFmtId="0" fontId="142" fillId="40" borderId="0" applyNumberFormat="0" applyBorder="0" applyAlignment="0" applyProtection="0"/>
    <xf numFmtId="0" fontId="142" fillId="44" borderId="0" applyNumberFormat="0" applyBorder="0" applyAlignment="0" applyProtection="0"/>
    <xf numFmtId="0" fontId="143" fillId="50" borderId="0" applyNumberFormat="0" applyBorder="0" applyAlignment="0" applyProtection="0"/>
    <xf numFmtId="0" fontId="142" fillId="45" borderId="0" applyNumberFormat="0" applyBorder="0" applyAlignment="0" applyProtection="0"/>
    <xf numFmtId="0" fontId="142" fillId="39" borderId="0" applyNumberFormat="0" applyBorder="0" applyAlignment="0" applyProtection="0"/>
    <xf numFmtId="0" fontId="142" fillId="44" borderId="0" applyNumberFormat="0" applyBorder="0" applyAlignment="0" applyProtection="0"/>
    <xf numFmtId="0" fontId="143" fillId="48" borderId="0" applyNumberFormat="0" applyBorder="0" applyAlignment="0" applyProtection="0"/>
    <xf numFmtId="0" fontId="142" fillId="46" borderId="0" applyNumberFormat="0" applyBorder="0" applyAlignment="0" applyProtection="0"/>
    <xf numFmtId="0" fontId="142" fillId="44" borderId="0" applyNumberFormat="0" applyBorder="0" applyAlignment="0" applyProtection="0"/>
    <xf numFmtId="0" fontId="143" fillId="50" borderId="0" applyNumberFormat="0" applyBorder="0" applyAlignment="0" applyProtection="0"/>
    <xf numFmtId="0" fontId="142" fillId="41" borderId="0" applyNumberFormat="0" applyBorder="0" applyAlignment="0" applyProtection="0"/>
  </cellStyleXfs>
  <cellXfs count="412">
    <xf numFmtId="0" fontId="0" fillId="0" borderId="0" xfId="0"/>
    <xf numFmtId="0" fontId="112" fillId="0" borderId="0" xfId="0" applyFont="1"/>
    <xf numFmtId="0" fontId="113" fillId="0" borderId="0" xfId="0" applyFont="1" applyAlignment="1">
      <alignment horizontal="right"/>
    </xf>
    <xf numFmtId="0" fontId="113" fillId="0" borderId="0" xfId="0" applyFont="1"/>
    <xf numFmtId="0" fontId="112" fillId="0" borderId="0" xfId="0" applyFont="1" applyAlignment="1">
      <alignment horizontal="left"/>
    </xf>
    <xf numFmtId="0" fontId="112" fillId="0" borderId="0" xfId="0" applyFont="1" applyAlignment="1">
      <alignment horizontal="center"/>
    </xf>
    <xf numFmtId="0" fontId="115" fillId="0" borderId="0" xfId="0" applyFont="1" applyAlignment="1">
      <alignment horizontal="center" wrapText="1"/>
    </xf>
    <xf numFmtId="0" fontId="115" fillId="0" borderId="0" xfId="0" applyFont="1" applyAlignment="1">
      <alignment horizontal="center"/>
    </xf>
    <xf numFmtId="0" fontId="112" fillId="0" borderId="7" xfId="0" applyFont="1" applyBorder="1" applyAlignment="1">
      <alignment vertical="center" wrapText="1"/>
    </xf>
    <xf numFmtId="0" fontId="112" fillId="0" borderId="7" xfId="0" applyFont="1" applyBorder="1" applyAlignment="1">
      <alignment wrapText="1"/>
    </xf>
    <xf numFmtId="0" fontId="112" fillId="0" borderId="9" xfId="0" applyFont="1" applyBorder="1" applyAlignment="1">
      <alignment horizontal="center" vertical="center" wrapText="1"/>
    </xf>
    <xf numFmtId="0" fontId="112" fillId="0" borderId="0" xfId="0" applyFont="1" applyAlignment="1">
      <alignment vertical="center" wrapText="1"/>
    </xf>
    <xf numFmtId="0" fontId="112" fillId="0" borderId="9" xfId="0" applyFont="1" applyBorder="1" applyAlignment="1">
      <alignment vertical="center" wrapText="1"/>
    </xf>
    <xf numFmtId="0" fontId="112" fillId="0" borderId="0" xfId="0" applyFont="1" applyAlignment="1">
      <alignment horizontal="right"/>
    </xf>
    <xf numFmtId="0" fontId="117" fillId="0" borderId="0" xfId="0" applyFont="1" applyAlignment="1">
      <alignment horizontal="justify" vertical="center"/>
    </xf>
    <xf numFmtId="0" fontId="1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15" fillId="0" borderId="9" xfId="0" applyFont="1" applyBorder="1" applyAlignment="1">
      <alignment horizontal="center" vertical="center" wrapText="1"/>
    </xf>
    <xf numFmtId="0" fontId="115" fillId="0" borderId="9" xfId="0" applyFont="1" applyBorder="1" applyAlignment="1">
      <alignment vertical="center" wrapText="1"/>
    </xf>
    <xf numFmtId="0" fontId="115" fillId="0" borderId="9" xfId="0" applyFont="1" applyBorder="1" applyAlignment="1">
      <alignment horizontal="left" vertical="center" wrapText="1" indent="4"/>
    </xf>
    <xf numFmtId="0" fontId="115" fillId="0" borderId="0" xfId="0" applyFont="1"/>
    <xf numFmtId="0" fontId="115" fillId="0" borderId="0" xfId="0" applyFont="1" applyAlignment="1">
      <alignment wrapText="1"/>
    </xf>
    <xf numFmtId="0" fontId="116" fillId="0" borderId="0" xfId="0" applyFont="1" applyAlignment="1">
      <alignment horizontal="center"/>
    </xf>
    <xf numFmtId="0" fontId="115" fillId="0" borderId="7" xfId="0" applyFont="1" applyBorder="1" applyAlignment="1">
      <alignment horizontal="center"/>
    </xf>
    <xf numFmtId="0" fontId="115" fillId="0" borderId="0" xfId="0" applyFont="1" applyAlignment="1">
      <alignment horizontal="right"/>
    </xf>
    <xf numFmtId="49" fontId="115" fillId="0" borderId="9" xfId="0" applyNumberFormat="1" applyFont="1" applyBorder="1" applyAlignment="1">
      <alignment horizontal="center" vertical="center" wrapText="1"/>
    </xf>
    <xf numFmtId="49" fontId="115" fillId="0" borderId="0" xfId="0" applyNumberFormat="1" applyFont="1"/>
    <xf numFmtId="0" fontId="115" fillId="0" borderId="9" xfId="0" applyFont="1" applyBorder="1" applyAlignment="1">
      <alignment horizontal="left" vertical="center" wrapText="1" indent="2"/>
    </xf>
    <xf numFmtId="0" fontId="115" fillId="0" borderId="9" xfId="0" applyFont="1" applyBorder="1" applyAlignment="1">
      <alignment horizontal="left" vertical="center" wrapText="1" indent="6"/>
    </xf>
    <xf numFmtId="0" fontId="115" fillId="0" borderId="9" xfId="0" applyFont="1" applyBorder="1" applyAlignment="1">
      <alignment horizontal="left" vertical="center" wrapText="1" indent="8"/>
    </xf>
    <xf numFmtId="49" fontId="118" fillId="0" borderId="9" xfId="0" applyNumberFormat="1" applyFont="1" applyBorder="1" applyAlignment="1">
      <alignment horizontal="center" vertical="center" wrapText="1"/>
    </xf>
    <xf numFmtId="0" fontId="115" fillId="0" borderId="20" xfId="0" applyFont="1" applyBorder="1" applyAlignment="1">
      <alignment horizontal="center" vertical="center" wrapText="1"/>
    </xf>
    <xf numFmtId="0" fontId="115" fillId="0" borderId="21" xfId="0" applyFont="1" applyBorder="1" applyAlignment="1">
      <alignment horizontal="center" vertical="center" wrapText="1"/>
    </xf>
    <xf numFmtId="0" fontId="97" fillId="0" borderId="0" xfId="2234" applyFont="1" applyAlignment="1">
      <alignment vertical="center"/>
    </xf>
    <xf numFmtId="0" fontId="97" fillId="0" borderId="0" xfId="2234" applyFont="1" applyAlignment="1">
      <alignment horizontal="center" vertical="center"/>
    </xf>
    <xf numFmtId="0" fontId="41" fillId="0" borderId="0" xfId="2234" applyFont="1" applyAlignment="1">
      <alignment vertical="center"/>
    </xf>
    <xf numFmtId="0" fontId="116" fillId="0" borderId="0" xfId="0" applyFont="1"/>
    <xf numFmtId="4" fontId="115" fillId="0" borderId="0" xfId="0" applyNumberFormat="1" applyFont="1"/>
    <xf numFmtId="213" fontId="115" fillId="0" borderId="0" xfId="0" applyNumberFormat="1" applyFont="1"/>
    <xf numFmtId="0" fontId="115" fillId="0" borderId="20" xfId="0" applyFont="1" applyBorder="1" applyAlignment="1">
      <alignment vertical="center" wrapText="1"/>
    </xf>
    <xf numFmtId="0" fontId="41" fillId="0" borderId="9" xfId="0" applyFont="1" applyBorder="1" applyAlignment="1">
      <alignment horizontal="left" vertical="center" wrapText="1"/>
    </xf>
    <xf numFmtId="0" fontId="115" fillId="0" borderId="21" xfId="0" applyFont="1" applyBorder="1" applyAlignment="1">
      <alignment vertical="center" wrapText="1"/>
    </xf>
    <xf numFmtId="164" fontId="114" fillId="0" borderId="9" xfId="0" applyNumberFormat="1" applyFont="1" applyBorder="1" applyAlignment="1">
      <alignment horizontal="center" vertical="center" wrapText="1"/>
    </xf>
    <xf numFmtId="214" fontId="115" fillId="0" borderId="9" xfId="0" applyNumberFormat="1" applyFont="1" applyBorder="1" applyAlignment="1">
      <alignment horizontal="center" vertical="center" wrapText="1"/>
    </xf>
    <xf numFmtId="215" fontId="114" fillId="0" borderId="9" xfId="0" applyNumberFormat="1" applyFont="1" applyBorder="1" applyAlignment="1">
      <alignment horizontal="right" vertical="center" wrapText="1"/>
    </xf>
    <xf numFmtId="2" fontId="114" fillId="0" borderId="9" xfId="0" applyNumberFormat="1" applyFont="1" applyBorder="1" applyAlignment="1">
      <alignment vertical="center" wrapText="1"/>
    </xf>
    <xf numFmtId="0" fontId="97" fillId="0" borderId="9" xfId="0" applyFont="1" applyBorder="1" applyAlignment="1">
      <alignment horizontal="center" vertical="center" wrapText="1"/>
    </xf>
    <xf numFmtId="0" fontId="97" fillId="0" borderId="9" xfId="0" applyFont="1" applyBorder="1" applyAlignment="1">
      <alignment horizontal="left" vertical="center" wrapText="1"/>
    </xf>
    <xf numFmtId="0" fontId="113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115" fillId="0" borderId="9" xfId="2246" applyFont="1" applyBorder="1" applyAlignment="1">
      <alignment horizontal="center" vertical="center"/>
    </xf>
    <xf numFmtId="216" fontId="113" fillId="0" borderId="9" xfId="0" applyNumberFormat="1" applyFont="1" applyBorder="1" applyAlignment="1">
      <alignment horizontal="right" vertical="center"/>
    </xf>
    <xf numFmtId="215" fontId="115" fillId="0" borderId="9" xfId="0" applyNumberFormat="1" applyFont="1" applyBorder="1" applyAlignment="1">
      <alignment horizontal="right" vertical="center" wrapText="1"/>
    </xf>
    <xf numFmtId="2" fontId="115" fillId="0" borderId="9" xfId="0" applyNumberFormat="1" applyFont="1" applyBorder="1" applyAlignment="1">
      <alignment horizontal="right" vertical="center" wrapText="1"/>
    </xf>
    <xf numFmtId="217" fontId="115" fillId="0" borderId="9" xfId="0" applyNumberFormat="1" applyFont="1" applyBorder="1" applyAlignment="1">
      <alignment horizontal="right" vertical="center" wrapText="1"/>
    </xf>
    <xf numFmtId="216" fontId="115" fillId="0" borderId="9" xfId="0" applyNumberFormat="1" applyFont="1" applyBorder="1" applyAlignment="1">
      <alignment horizontal="right" vertical="center" wrapText="1"/>
    </xf>
    <xf numFmtId="2" fontId="115" fillId="0" borderId="9" xfId="0" applyNumberFormat="1" applyFont="1" applyBorder="1" applyAlignment="1">
      <alignment vertical="center" wrapText="1"/>
    </xf>
    <xf numFmtId="0" fontId="115" fillId="0" borderId="9" xfId="0" quotePrefix="1" applyFont="1" applyBorder="1" applyAlignment="1">
      <alignment horizontal="left" vertical="center" wrapText="1"/>
    </xf>
    <xf numFmtId="217" fontId="115" fillId="0" borderId="0" xfId="0" applyNumberFormat="1" applyFont="1"/>
    <xf numFmtId="49" fontId="97" fillId="0" borderId="9" xfId="0" applyNumberFormat="1" applyFont="1" applyBorder="1" applyAlignment="1">
      <alignment horizontal="center" vertical="center" wrapText="1"/>
    </xf>
    <xf numFmtId="216" fontId="114" fillId="0" borderId="9" xfId="0" applyNumberFormat="1" applyFont="1" applyBorder="1" applyAlignment="1">
      <alignment horizontal="right" vertical="center" wrapText="1"/>
    </xf>
    <xf numFmtId="216" fontId="113" fillId="35" borderId="9" xfId="0" applyNumberFormat="1" applyFont="1" applyFill="1" applyBorder="1" applyAlignment="1">
      <alignment horizontal="left" vertical="center" wrapText="1"/>
    </xf>
    <xf numFmtId="216" fontId="120" fillId="0" borderId="9" xfId="2249" applyNumberFormat="1" applyFont="1" applyBorder="1" applyAlignment="1">
      <alignment horizontal="right" vertical="center"/>
    </xf>
    <xf numFmtId="0" fontId="97" fillId="0" borderId="9" xfId="0" applyFont="1" applyBorder="1" applyAlignment="1">
      <alignment vertical="center" wrapText="1"/>
    </xf>
    <xf numFmtId="0" fontId="121" fillId="0" borderId="9" xfId="2243" applyFont="1" applyBorder="1" applyAlignment="1">
      <alignment horizontal="center" vertical="center"/>
    </xf>
    <xf numFmtId="0" fontId="115" fillId="0" borderId="9" xfId="0" applyFont="1" applyBorder="1" applyAlignment="1">
      <alignment horizontal="left" vertical="center" wrapText="1"/>
    </xf>
    <xf numFmtId="216" fontId="112" fillId="35" borderId="9" xfId="2246" applyNumberFormat="1" applyFont="1" applyFill="1" applyBorder="1" applyAlignment="1">
      <alignment horizontal="center" vertical="center"/>
    </xf>
    <xf numFmtId="216" fontId="113" fillId="0" borderId="9" xfId="0" applyNumberFormat="1" applyFont="1" applyBorder="1" applyAlignment="1">
      <alignment horizontal="right" vertical="center" wrapText="1"/>
    </xf>
    <xf numFmtId="216" fontId="112" fillId="0" borderId="9" xfId="2246" applyNumberFormat="1" applyFont="1" applyBorder="1" applyAlignment="1">
      <alignment horizontal="center" vertical="center"/>
    </xf>
    <xf numFmtId="0" fontId="30" fillId="0" borderId="22" xfId="0" applyFont="1" applyBorder="1" applyAlignment="1">
      <alignment horizontal="left" vertical="center" wrapText="1"/>
    </xf>
    <xf numFmtId="0" fontId="115" fillId="0" borderId="7" xfId="0" applyFont="1" applyBorder="1"/>
    <xf numFmtId="0" fontId="115" fillId="0" borderId="0" xfId="0" applyFont="1" applyAlignment="1">
      <alignment vertical="center" wrapText="1"/>
    </xf>
    <xf numFmtId="0" fontId="115" fillId="0" borderId="30" xfId="0" applyFont="1" applyBorder="1" applyAlignment="1">
      <alignment horizontal="center" vertical="center" wrapText="1"/>
    </xf>
    <xf numFmtId="0" fontId="115" fillId="0" borderId="31" xfId="0" applyFont="1" applyBorder="1" applyAlignment="1">
      <alignment horizontal="center" vertical="center" wrapText="1"/>
    </xf>
    <xf numFmtId="0" fontId="115" fillId="0" borderId="4" xfId="0" applyFont="1" applyBorder="1" applyAlignment="1">
      <alignment vertical="center" wrapText="1"/>
    </xf>
    <xf numFmtId="216" fontId="114" fillId="0" borderId="30" xfId="0" applyNumberFormat="1" applyFont="1" applyBorder="1" applyAlignment="1">
      <alignment horizontal="right" vertical="center" wrapText="1"/>
    </xf>
    <xf numFmtId="0" fontId="115" fillId="0" borderId="9" xfId="0" applyFont="1" applyBorder="1" applyAlignment="1">
      <alignment horizontal="right" vertical="center" wrapText="1"/>
    </xf>
    <xf numFmtId="216" fontId="114" fillId="0" borderId="20" xfId="0" applyNumberFormat="1" applyFont="1" applyBorder="1" applyAlignment="1">
      <alignment horizontal="right" vertical="center" wrapText="1"/>
    </xf>
    <xf numFmtId="2" fontId="114" fillId="0" borderId="9" xfId="0" applyNumberFormat="1" applyFont="1" applyBorder="1" applyAlignment="1">
      <alignment horizontal="right" vertical="center" wrapText="1"/>
    </xf>
    <xf numFmtId="0" fontId="97" fillId="0" borderId="20" xfId="0" applyFont="1" applyBorder="1" applyAlignment="1">
      <alignment horizontal="center" vertical="center" wrapText="1"/>
    </xf>
    <xf numFmtId="216" fontId="115" fillId="0" borderId="21" xfId="0" applyNumberFormat="1" applyFont="1" applyBorder="1" applyAlignment="1">
      <alignment horizontal="right" vertical="center" wrapText="1"/>
    </xf>
    <xf numFmtId="216" fontId="114" fillId="0" borderId="31" xfId="0" applyNumberFormat="1" applyFont="1" applyBorder="1" applyAlignment="1">
      <alignment horizontal="right" vertical="center" wrapText="1"/>
    </xf>
    <xf numFmtId="0" fontId="114" fillId="0" borderId="0" xfId="0" applyFont="1"/>
    <xf numFmtId="214" fontId="115" fillId="0" borderId="9" xfId="0" applyNumberFormat="1" applyFont="1" applyBorder="1" applyAlignment="1">
      <alignment horizontal="right" vertical="center" wrapText="1"/>
    </xf>
    <xf numFmtId="219" fontId="114" fillId="0" borderId="9" xfId="0" applyNumberFormat="1" applyFont="1" applyBorder="1" applyAlignment="1">
      <alignment horizontal="right" vertical="center" wrapText="1"/>
    </xf>
    <xf numFmtId="216" fontId="97" fillId="0" borderId="9" xfId="0" applyNumberFormat="1" applyFont="1" applyBorder="1" applyAlignment="1">
      <alignment horizontal="center" vertical="center" wrapText="1"/>
    </xf>
    <xf numFmtId="217" fontId="114" fillId="0" borderId="9" xfId="0" applyNumberFormat="1" applyFont="1" applyBorder="1" applyAlignment="1">
      <alignment horizontal="center" vertical="center" wrapText="1"/>
    </xf>
    <xf numFmtId="220" fontId="114" fillId="0" borderId="9" xfId="0" applyNumberFormat="1" applyFont="1" applyBorder="1" applyAlignment="1">
      <alignment horizontal="right" vertical="center" wrapText="1"/>
    </xf>
    <xf numFmtId="216" fontId="115" fillId="0" borderId="0" xfId="0" applyNumberFormat="1" applyFont="1"/>
    <xf numFmtId="217" fontId="115" fillId="0" borderId="9" xfId="0" applyNumberFormat="1" applyFont="1" applyBorder="1" applyAlignment="1">
      <alignment horizontal="center" vertical="center" wrapText="1"/>
    </xf>
    <xf numFmtId="220" fontId="115" fillId="0" borderId="9" xfId="0" applyNumberFormat="1" applyFont="1" applyBorder="1" applyAlignment="1">
      <alignment horizontal="right" vertical="center" wrapText="1"/>
    </xf>
    <xf numFmtId="2" fontId="115" fillId="0" borderId="9" xfId="0" applyNumberFormat="1" applyFont="1" applyBorder="1" applyAlignment="1">
      <alignment horizontal="center" vertical="center" wrapText="1"/>
    </xf>
    <xf numFmtId="0" fontId="115" fillId="36" borderId="0" xfId="0" applyFont="1" applyFill="1"/>
    <xf numFmtId="216" fontId="115" fillId="36" borderId="0" xfId="0" applyNumberFormat="1" applyFont="1" applyFill="1"/>
    <xf numFmtId="217" fontId="115" fillId="0" borderId="9" xfId="0" applyNumberFormat="1" applyFont="1" applyBorder="1" applyAlignment="1">
      <alignment vertical="center" wrapText="1"/>
    </xf>
    <xf numFmtId="0" fontId="114" fillId="0" borderId="9" xfId="0" applyFont="1" applyBorder="1" applyAlignment="1">
      <alignment horizontal="center" vertical="center" wrapText="1"/>
    </xf>
    <xf numFmtId="216" fontId="114" fillId="0" borderId="9" xfId="0" applyNumberFormat="1" applyFont="1" applyBorder="1" applyAlignment="1">
      <alignment horizontal="center" vertical="center" wrapText="1"/>
    </xf>
    <xf numFmtId="0" fontId="115" fillId="0" borderId="9" xfId="0" applyFont="1" applyBorder="1"/>
    <xf numFmtId="221" fontId="114" fillId="0" borderId="9" xfId="0" applyNumberFormat="1" applyFont="1" applyBorder="1" applyAlignment="1">
      <alignment horizontal="center" vertical="center" wrapText="1"/>
    </xf>
    <xf numFmtId="164" fontId="115" fillId="0" borderId="9" xfId="0" applyNumberFormat="1" applyFont="1" applyBorder="1" applyAlignment="1">
      <alignment horizontal="center" vertical="center" wrapText="1"/>
    </xf>
    <xf numFmtId="217" fontId="114" fillId="0" borderId="0" xfId="0" applyNumberFormat="1" applyFont="1"/>
    <xf numFmtId="49" fontId="114" fillId="0" borderId="0" xfId="0" applyNumberFormat="1" applyFont="1"/>
    <xf numFmtId="164" fontId="114" fillId="0" borderId="9" xfId="2266" applyFont="1" applyBorder="1" applyAlignment="1">
      <alignment horizontal="center" vertical="center" wrapText="1"/>
    </xf>
    <xf numFmtId="2" fontId="113" fillId="0" borderId="9" xfId="0" applyNumberFormat="1" applyFont="1" applyBorder="1" applyAlignment="1">
      <alignment horizontal="right" vertical="center"/>
    </xf>
    <xf numFmtId="217" fontId="115" fillId="0" borderId="0" xfId="0" applyNumberFormat="1" applyFont="1" applyAlignment="1">
      <alignment vertical="center" wrapText="1"/>
    </xf>
    <xf numFmtId="0" fontId="112" fillId="0" borderId="9" xfId="2246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216" fontId="30" fillId="0" borderId="9" xfId="0" applyNumberFormat="1" applyFont="1" applyBorder="1"/>
    <xf numFmtId="213" fontId="113" fillId="0" borderId="9" xfId="0" applyNumberFormat="1" applyFont="1" applyBorder="1" applyAlignment="1">
      <alignment horizontal="right"/>
    </xf>
    <xf numFmtId="213" fontId="113" fillId="0" borderId="9" xfId="0" applyNumberFormat="1" applyFont="1" applyBorder="1" applyAlignment="1">
      <alignment horizontal="right" wrapText="1"/>
    </xf>
    <xf numFmtId="213" fontId="97" fillId="0" borderId="9" xfId="0" applyNumberFormat="1" applyFont="1" applyBorder="1" applyAlignment="1">
      <alignment horizontal="right"/>
    </xf>
    <xf numFmtId="213" fontId="97" fillId="0" borderId="9" xfId="0" applyNumberFormat="1" applyFont="1" applyBorder="1" applyAlignment="1">
      <alignment vertical="center"/>
    </xf>
    <xf numFmtId="213" fontId="97" fillId="0" borderId="9" xfId="0" applyNumberFormat="1" applyFont="1" applyBorder="1" applyAlignment="1">
      <alignment vertical="center" wrapText="1"/>
    </xf>
    <xf numFmtId="213" fontId="97" fillId="0" borderId="9" xfId="2234" applyNumberFormat="1" applyFont="1" applyBorder="1" applyAlignment="1">
      <alignment horizontal="right" wrapText="1"/>
    </xf>
    <xf numFmtId="213" fontId="97" fillId="0" borderId="9" xfId="0" applyNumberFormat="1" applyFont="1" applyBorder="1" applyAlignment="1">
      <alignment horizontal="right" vertical="center" wrapText="1"/>
    </xf>
    <xf numFmtId="213" fontId="113" fillId="0" borderId="9" xfId="0" applyNumberFormat="1" applyFont="1" applyBorder="1" applyAlignment="1">
      <alignment horizontal="right" vertical="center"/>
    </xf>
    <xf numFmtId="4" fontId="113" fillId="0" borderId="9" xfId="0" applyNumberFormat="1" applyFont="1" applyBorder="1" applyAlignment="1">
      <alignment horizontal="right" vertical="center"/>
    </xf>
    <xf numFmtId="2" fontId="97" fillId="0" borderId="9" xfId="0" applyNumberFormat="1" applyFont="1" applyBorder="1" applyAlignment="1">
      <alignment vertical="center"/>
    </xf>
    <xf numFmtId="2" fontId="113" fillId="0" borderId="9" xfId="0" applyNumberFormat="1" applyFont="1" applyBorder="1" applyAlignment="1">
      <alignment horizontal="right"/>
    </xf>
    <xf numFmtId="2" fontId="97" fillId="0" borderId="9" xfId="0" applyNumberFormat="1" applyFont="1" applyBorder="1" applyAlignment="1">
      <alignment horizontal="right"/>
    </xf>
    <xf numFmtId="2" fontId="97" fillId="0" borderId="9" xfId="0" applyNumberFormat="1" applyFont="1" applyBorder="1" applyAlignment="1">
      <alignment horizontal="right" vertical="center"/>
    </xf>
    <xf numFmtId="213" fontId="97" fillId="0" borderId="21" xfId="0" applyNumberFormat="1" applyFont="1" applyBorder="1" applyAlignment="1">
      <alignment vertical="center"/>
    </xf>
    <xf numFmtId="213" fontId="97" fillId="0" borderId="30" xfId="0" applyNumberFormat="1" applyFont="1" applyBorder="1" applyAlignment="1">
      <alignment vertical="center"/>
    </xf>
    <xf numFmtId="213" fontId="113" fillId="0" borderId="30" xfId="0" applyNumberFormat="1" applyFont="1" applyBorder="1" applyAlignment="1">
      <alignment horizontal="right"/>
    </xf>
    <xf numFmtId="213" fontId="113" fillId="0" borderId="21" xfId="0" applyNumberFormat="1" applyFont="1" applyBorder="1" applyAlignment="1">
      <alignment horizontal="right"/>
    </xf>
    <xf numFmtId="213" fontId="97" fillId="0" borderId="30" xfId="2234" applyNumberFormat="1" applyFont="1" applyBorder="1" applyAlignment="1">
      <alignment horizontal="right" wrapText="1"/>
    </xf>
    <xf numFmtId="213" fontId="113" fillId="0" borderId="9" xfId="0" applyNumberFormat="1" applyFont="1" applyBorder="1" applyAlignment="1">
      <alignment horizontal="center" vertical="center"/>
    </xf>
    <xf numFmtId="213" fontId="113" fillId="0" borderId="9" xfId="0" applyNumberFormat="1" applyFont="1" applyBorder="1" applyAlignment="1">
      <alignment horizontal="right" vertical="center" wrapText="1"/>
    </xf>
    <xf numFmtId="217" fontId="114" fillId="0" borderId="21" xfId="0" applyNumberFormat="1" applyFont="1" applyBorder="1" applyAlignment="1">
      <alignment horizontal="center" vertical="center" wrapText="1"/>
    </xf>
    <xf numFmtId="217" fontId="115" fillId="0" borderId="21" xfId="0" applyNumberFormat="1" applyFont="1" applyBorder="1" applyAlignment="1">
      <alignment horizontal="center" vertical="center" wrapText="1"/>
    </xf>
    <xf numFmtId="216" fontId="114" fillId="0" borderId="21" xfId="0" applyNumberFormat="1" applyFont="1" applyBorder="1" applyAlignment="1">
      <alignment horizontal="center" vertical="center" wrapText="1"/>
    </xf>
    <xf numFmtId="217" fontId="114" fillId="0" borderId="31" xfId="0" applyNumberFormat="1" applyFont="1" applyBorder="1" applyAlignment="1">
      <alignment horizontal="center" vertical="center" wrapText="1"/>
    </xf>
    <xf numFmtId="216" fontId="114" fillId="0" borderId="31" xfId="0" applyNumberFormat="1" applyFont="1" applyBorder="1" applyAlignment="1">
      <alignment horizontal="center" vertical="center" wrapText="1"/>
    </xf>
    <xf numFmtId="4" fontId="97" fillId="0" borderId="9" xfId="0" applyNumberFormat="1" applyFont="1" applyBorder="1" applyAlignment="1">
      <alignment horizontal="right" vertical="center"/>
    </xf>
    <xf numFmtId="215" fontId="115" fillId="37" borderId="9" xfId="0" applyNumberFormat="1" applyFont="1" applyFill="1" applyBorder="1" applyAlignment="1">
      <alignment horizontal="right" vertical="center" wrapText="1"/>
    </xf>
    <xf numFmtId="217" fontId="115" fillId="37" borderId="9" xfId="0" applyNumberFormat="1" applyFont="1" applyFill="1" applyBorder="1" applyAlignment="1">
      <alignment horizontal="center" vertical="center" wrapText="1"/>
    </xf>
    <xf numFmtId="217" fontId="114" fillId="37" borderId="9" xfId="0" applyNumberFormat="1" applyFont="1" applyFill="1" applyBorder="1" applyAlignment="1">
      <alignment horizontal="center" vertical="center" wrapText="1"/>
    </xf>
    <xf numFmtId="216" fontId="115" fillId="37" borderId="9" xfId="0" applyNumberFormat="1" applyFont="1" applyFill="1" applyBorder="1" applyAlignment="1">
      <alignment horizontal="right" vertical="center" wrapText="1"/>
    </xf>
    <xf numFmtId="216" fontId="113" fillId="37" borderId="9" xfId="0" applyNumberFormat="1" applyFont="1" applyFill="1" applyBorder="1" applyAlignment="1">
      <alignment horizontal="right" vertical="center" wrapText="1"/>
    </xf>
    <xf numFmtId="216" fontId="30" fillId="0" borderId="9" xfId="2874" applyNumberFormat="1" applyBorder="1"/>
    <xf numFmtId="216" fontId="113" fillId="37" borderId="9" xfId="0" applyNumberFormat="1" applyFont="1" applyFill="1" applyBorder="1" applyAlignment="1">
      <alignment horizontal="right" vertical="center"/>
    </xf>
    <xf numFmtId="2" fontId="115" fillId="37" borderId="9" xfId="0" applyNumberFormat="1" applyFont="1" applyFill="1" applyBorder="1" applyAlignment="1">
      <alignment horizontal="right" vertical="center" wrapText="1"/>
    </xf>
    <xf numFmtId="2" fontId="115" fillId="37" borderId="9" xfId="0" applyNumberFormat="1" applyFont="1" applyFill="1" applyBorder="1" applyAlignment="1">
      <alignment horizontal="center" vertical="center" wrapText="1"/>
    </xf>
    <xf numFmtId="216" fontId="113" fillId="73" borderId="9" xfId="0" applyNumberFormat="1" applyFont="1" applyFill="1" applyBorder="1" applyAlignment="1">
      <alignment horizontal="right" vertical="center"/>
    </xf>
    <xf numFmtId="218" fontId="113" fillId="0" borderId="9" xfId="2267" applyNumberFormat="1" applyFont="1" applyFill="1" applyBorder="1" applyAlignment="1">
      <alignment horizontal="right" vertical="center"/>
    </xf>
    <xf numFmtId="2" fontId="113" fillId="37" borderId="9" xfId="0" applyNumberFormat="1" applyFont="1" applyFill="1" applyBorder="1" applyAlignment="1">
      <alignment horizontal="right" vertical="center"/>
    </xf>
    <xf numFmtId="2" fontId="115" fillId="73" borderId="9" xfId="0" applyNumberFormat="1" applyFont="1" applyFill="1" applyBorder="1" applyAlignment="1">
      <alignment horizontal="right" vertical="center" wrapText="1"/>
    </xf>
    <xf numFmtId="0" fontId="113" fillId="0" borderId="9" xfId="2874" applyFont="1" applyBorder="1" applyAlignment="1">
      <alignment horizontal="left" vertical="center" wrapText="1"/>
    </xf>
    <xf numFmtId="216" fontId="113" fillId="0" borderId="9" xfId="2874" applyNumberFormat="1" applyFont="1" applyBorder="1" applyAlignment="1">
      <alignment horizontal="right"/>
    </xf>
    <xf numFmtId="216" fontId="113" fillId="0" borderId="9" xfId="0" applyNumberFormat="1" applyFont="1" applyBorder="1" applyAlignment="1">
      <alignment horizontal="left" vertical="center" wrapText="1"/>
    </xf>
    <xf numFmtId="0" fontId="115" fillId="0" borderId="0" xfId="0" applyFont="1" applyAlignment="1">
      <alignment horizontal="left"/>
    </xf>
    <xf numFmtId="0" fontId="113" fillId="0" borderId="9" xfId="0" applyFont="1" applyBorder="1" applyAlignment="1">
      <alignment horizontal="left" vertical="center" wrapText="1"/>
    </xf>
    <xf numFmtId="0" fontId="113" fillId="0" borderId="22" xfId="0" applyFont="1" applyBorder="1" applyAlignment="1">
      <alignment horizontal="left" vertical="center" wrapText="1"/>
    </xf>
    <xf numFmtId="0" fontId="113" fillId="0" borderId="9" xfId="0" applyFont="1" applyBorder="1" applyAlignment="1">
      <alignment horizontal="center" vertical="center"/>
    </xf>
    <xf numFmtId="216" fontId="113" fillId="0" borderId="9" xfId="0" applyNumberFormat="1" applyFont="1" applyBorder="1"/>
    <xf numFmtId="217" fontId="114" fillId="0" borderId="9" xfId="0" applyNumberFormat="1" applyFont="1" applyBorder="1" applyAlignment="1">
      <alignment horizontal="right" vertical="center" wrapText="1"/>
    </xf>
    <xf numFmtId="0" fontId="115" fillId="0" borderId="9" xfId="2369" applyFont="1" applyBorder="1" applyAlignment="1">
      <alignment horizontal="center" vertical="center"/>
    </xf>
    <xf numFmtId="0" fontId="113" fillId="0" borderId="22" xfId="2874" applyFont="1" applyBorder="1" applyAlignment="1">
      <alignment horizontal="left" vertical="center" wrapText="1"/>
    </xf>
    <xf numFmtId="4" fontId="113" fillId="0" borderId="9" xfId="0" applyNumberFormat="1" applyFont="1" applyBorder="1" applyAlignment="1">
      <alignment horizontal="right" vertical="top"/>
    </xf>
    <xf numFmtId="0" fontId="113" fillId="0" borderId="9" xfId="2874" applyFont="1" applyBorder="1" applyAlignment="1">
      <alignment horizontal="center" vertical="center"/>
    </xf>
    <xf numFmtId="216" fontId="30" fillId="0" borderId="9" xfId="2874" applyNumberFormat="1" applyBorder="1" applyAlignment="1">
      <alignment horizontal="right"/>
    </xf>
    <xf numFmtId="218" fontId="122" fillId="0" borderId="9" xfId="2267" applyNumberFormat="1" applyFont="1" applyFill="1" applyBorder="1" applyAlignment="1">
      <alignment horizontal="right" vertical="center"/>
    </xf>
    <xf numFmtId="216" fontId="113" fillId="0" borderId="30" xfId="0" applyNumberFormat="1" applyFont="1" applyBorder="1" applyAlignment="1">
      <alignment horizontal="right"/>
    </xf>
    <xf numFmtId="216" fontId="113" fillId="0" borderId="20" xfId="0" applyNumberFormat="1" applyFont="1" applyBorder="1" applyAlignment="1">
      <alignment horizontal="right"/>
    </xf>
    <xf numFmtId="216" fontId="113" fillId="0" borderId="9" xfId="0" applyNumberFormat="1" applyFont="1" applyBorder="1" applyAlignment="1">
      <alignment horizontal="right"/>
    </xf>
    <xf numFmtId="216" fontId="113" fillId="0" borderId="31" xfId="0" applyNumberFormat="1" applyFont="1" applyBorder="1" applyAlignment="1">
      <alignment horizontal="right"/>
    </xf>
    <xf numFmtId="216" fontId="120" fillId="0" borderId="30" xfId="2249" applyNumberFormat="1" applyFont="1" applyBorder="1" applyAlignment="1">
      <alignment horizontal="right" vertical="center"/>
    </xf>
    <xf numFmtId="216" fontId="120" fillId="0" borderId="20" xfId="2249" applyNumberFormat="1" applyFont="1" applyBorder="1" applyAlignment="1">
      <alignment horizontal="right" vertical="center"/>
    </xf>
    <xf numFmtId="215" fontId="115" fillId="0" borderId="30" xfId="0" applyNumberFormat="1" applyFont="1" applyBorder="1" applyAlignment="1">
      <alignment horizontal="right" vertical="center" wrapText="1"/>
    </xf>
    <xf numFmtId="216" fontId="113" fillId="0" borderId="30" xfId="0" applyNumberFormat="1" applyFont="1" applyBorder="1" applyAlignment="1">
      <alignment horizontal="right" vertical="center"/>
    </xf>
    <xf numFmtId="0" fontId="115" fillId="0" borderId="31" xfId="0" applyFont="1" applyBorder="1" applyAlignment="1">
      <alignment horizontal="right" vertical="center" wrapText="1"/>
    </xf>
    <xf numFmtId="216" fontId="115" fillId="0" borderId="20" xfId="0" applyNumberFormat="1" applyFont="1" applyBorder="1" applyAlignment="1">
      <alignment horizontal="right" vertical="center" wrapText="1"/>
    </xf>
    <xf numFmtId="215" fontId="115" fillId="0" borderId="20" xfId="0" applyNumberFormat="1" applyFont="1" applyBorder="1" applyAlignment="1">
      <alignment horizontal="right" vertical="center" wrapText="1"/>
    </xf>
    <xf numFmtId="0" fontId="115" fillId="0" borderId="22" xfId="0" applyFont="1" applyBorder="1" applyAlignment="1">
      <alignment horizontal="right" vertical="center" wrapText="1"/>
    </xf>
    <xf numFmtId="215" fontId="115" fillId="0" borderId="22" xfId="0" applyNumberFormat="1" applyFont="1" applyBorder="1" applyAlignment="1">
      <alignment horizontal="right" vertical="center" wrapText="1"/>
    </xf>
    <xf numFmtId="0" fontId="115" fillId="0" borderId="50" xfId="0" applyFont="1" applyBorder="1" applyAlignment="1">
      <alignment horizontal="center" vertical="center" wrapText="1"/>
    </xf>
    <xf numFmtId="216" fontId="114" fillId="0" borderId="0" xfId="0" applyNumberFormat="1" applyFont="1" applyAlignment="1">
      <alignment horizontal="right" vertical="center" wrapText="1"/>
    </xf>
    <xf numFmtId="215" fontId="115" fillId="0" borderId="0" xfId="0" applyNumberFormat="1" applyFont="1"/>
    <xf numFmtId="49" fontId="46" fillId="0" borderId="39" xfId="2228" applyFont="1" applyFill="1" applyBorder="1" applyAlignment="1">
      <alignment horizontal="center" vertical="center"/>
    </xf>
    <xf numFmtId="49" fontId="30" fillId="0" borderId="40" xfId="2228" applyFont="1" applyFill="1" applyBorder="1" applyAlignment="1">
      <alignment horizontal="left" vertical="center" wrapText="1"/>
    </xf>
    <xf numFmtId="0" fontId="46" fillId="0" borderId="41" xfId="2235" applyFont="1" applyFill="1" applyBorder="1" applyAlignment="1">
      <alignment horizontal="center" vertical="center"/>
    </xf>
    <xf numFmtId="2" fontId="46" fillId="0" borderId="39" xfId="0" applyNumberFormat="1" applyFont="1" applyFill="1" applyBorder="1" applyAlignment="1">
      <alignment horizontal="center" vertical="center"/>
    </xf>
    <xf numFmtId="2" fontId="46" fillId="0" borderId="40" xfId="0" applyNumberFormat="1" applyFont="1" applyFill="1" applyBorder="1" applyAlignment="1">
      <alignment horizontal="center" vertical="center"/>
    </xf>
    <xf numFmtId="216" fontId="46" fillId="0" borderId="40" xfId="2228" applyNumberFormat="1" applyFont="1" applyFill="1" applyBorder="1" applyAlignment="1">
      <alignment horizontal="center" vertical="center"/>
    </xf>
    <xf numFmtId="1" fontId="46" fillId="0" borderId="40" xfId="2270" applyNumberFormat="1" applyFont="1" applyFill="1" applyBorder="1" applyAlignment="1">
      <alignment horizontal="center" vertical="center"/>
    </xf>
    <xf numFmtId="49" fontId="46" fillId="0" borderId="41" xfId="2228" applyFont="1" applyFill="1" applyBorder="1" applyAlignment="1">
      <alignment horizontal="center" vertical="center"/>
    </xf>
    <xf numFmtId="49" fontId="46" fillId="0" borderId="30" xfId="2228" applyFont="1" applyFill="1" applyBorder="1" applyAlignment="1">
      <alignment horizontal="center" vertical="center"/>
    </xf>
    <xf numFmtId="0" fontId="30" fillId="0" borderId="9" xfId="2235" applyFont="1" applyFill="1" applyBorder="1" applyAlignment="1">
      <alignment horizontal="left" vertical="center" wrapText="1" indent="1"/>
    </xf>
    <xf numFmtId="0" fontId="46" fillId="0" borderId="31" xfId="2235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49" fontId="46" fillId="0" borderId="9" xfId="2228" applyFont="1" applyFill="1" applyBorder="1" applyAlignment="1">
      <alignment horizontal="center" vertical="center"/>
    </xf>
    <xf numFmtId="178" fontId="46" fillId="0" borderId="9" xfId="2270" applyFont="1" applyFill="1" applyBorder="1" applyAlignment="1">
      <alignment horizontal="center" vertical="center"/>
    </xf>
    <xf numFmtId="49" fontId="46" fillId="0" borderId="31" xfId="2228" applyFont="1" applyFill="1" applyBorder="1" applyAlignment="1">
      <alignment horizontal="center" vertical="center"/>
    </xf>
    <xf numFmtId="216" fontId="46" fillId="0" borderId="9" xfId="2267" applyNumberFormat="1" applyFont="1" applyFill="1" applyBorder="1" applyAlignment="1">
      <alignment horizontal="center" vertical="center"/>
    </xf>
    <xf numFmtId="216" fontId="46" fillId="0" borderId="30" xfId="0" applyNumberFormat="1" applyFont="1" applyFill="1" applyBorder="1" applyAlignment="1">
      <alignment horizontal="center" vertical="center"/>
    </xf>
    <xf numFmtId="2" fontId="46" fillId="0" borderId="9" xfId="0" applyNumberFormat="1" applyFont="1" applyFill="1" applyBorder="1" applyAlignment="1">
      <alignment horizontal="center" vertical="center"/>
    </xf>
    <xf numFmtId="216" fontId="46" fillId="0" borderId="9" xfId="2228" applyNumberFormat="1" applyFont="1" applyFill="1" applyBorder="1" applyAlignment="1">
      <alignment horizontal="center" vertical="center"/>
    </xf>
    <xf numFmtId="216" fontId="46" fillId="0" borderId="9" xfId="0" applyNumberFormat="1" applyFont="1" applyFill="1" applyBorder="1" applyAlignment="1">
      <alignment horizontal="center" vertical="center"/>
    </xf>
    <xf numFmtId="0" fontId="30" fillId="0" borderId="9" xfId="2235" applyFont="1" applyFill="1" applyBorder="1" applyAlignment="1">
      <alignment horizontal="left" vertical="center" wrapText="1" indent="3"/>
    </xf>
    <xf numFmtId="0" fontId="46" fillId="0" borderId="28" xfId="2235" applyFont="1" applyFill="1" applyBorder="1" applyAlignment="1">
      <alignment horizontal="center" vertical="center"/>
    </xf>
    <xf numFmtId="216" fontId="46" fillId="0" borderId="26" xfId="0" applyNumberFormat="1" applyFont="1" applyFill="1" applyBorder="1" applyAlignment="1">
      <alignment horizontal="center" vertical="center"/>
    </xf>
    <xf numFmtId="216" fontId="46" fillId="0" borderId="27" xfId="0" applyNumberFormat="1" applyFont="1" applyFill="1" applyBorder="1" applyAlignment="1">
      <alignment horizontal="center" vertical="center"/>
    </xf>
    <xf numFmtId="49" fontId="46" fillId="0" borderId="27" xfId="2228" applyFont="1" applyFill="1" applyBorder="1" applyAlignment="1">
      <alignment horizontal="center" vertical="center"/>
    </xf>
    <xf numFmtId="178" fontId="46" fillId="0" borderId="27" xfId="2270" applyFont="1" applyFill="1" applyBorder="1" applyAlignment="1">
      <alignment horizontal="center" vertical="center"/>
    </xf>
    <xf numFmtId="49" fontId="46" fillId="0" borderId="28" xfId="2228" applyFont="1" applyFill="1" applyBorder="1" applyAlignment="1">
      <alignment horizontal="center" vertical="center"/>
    </xf>
    <xf numFmtId="0" fontId="46" fillId="0" borderId="29" xfId="2235" applyFont="1" applyFill="1" applyBorder="1" applyAlignment="1">
      <alignment horizontal="center" vertical="center"/>
    </xf>
    <xf numFmtId="0" fontId="46" fillId="0" borderId="20" xfId="2235" applyFont="1" applyFill="1" applyBorder="1" applyAlignment="1">
      <alignment horizontal="center" vertical="center"/>
    </xf>
    <xf numFmtId="2" fontId="46" fillId="0" borderId="30" xfId="0" applyNumberFormat="1" applyFont="1" applyFill="1" applyBorder="1" applyAlignment="1">
      <alignment horizontal="center" vertical="center"/>
    </xf>
    <xf numFmtId="213" fontId="46" fillId="0" borderId="30" xfId="0" applyNumberFormat="1" applyFont="1" applyFill="1" applyBorder="1" applyAlignment="1">
      <alignment horizontal="center" vertical="center"/>
    </xf>
    <xf numFmtId="49" fontId="30" fillId="0" borderId="9" xfId="2228" applyFont="1" applyFill="1" applyBorder="1" applyAlignment="1">
      <alignment horizontal="left" vertical="center" wrapText="1" indent="1"/>
    </xf>
    <xf numFmtId="0" fontId="30" fillId="0" borderId="9" xfId="2235" applyFont="1" applyFill="1" applyBorder="1" applyAlignment="1">
      <alignment horizontal="left" vertical="center" wrapText="1" indent="5"/>
    </xf>
    <xf numFmtId="49" fontId="30" fillId="0" borderId="9" xfId="2228" applyFont="1" applyFill="1" applyBorder="1" applyAlignment="1">
      <alignment horizontal="left" vertical="center" wrapText="1" indent="7"/>
    </xf>
    <xf numFmtId="49" fontId="46" fillId="0" borderId="48" xfId="2228" applyFont="1" applyFill="1" applyBorder="1" applyAlignment="1">
      <alignment horizontal="center" vertical="center"/>
    </xf>
    <xf numFmtId="0" fontId="30" fillId="0" borderId="22" xfId="2235" applyFont="1" applyFill="1" applyBorder="1" applyAlignment="1">
      <alignment horizontal="left" vertical="center" wrapText="1" indent="3"/>
    </xf>
    <xf numFmtId="0" fontId="46" fillId="0" borderId="32" xfId="2235" applyFont="1" applyFill="1" applyBorder="1" applyAlignment="1">
      <alignment horizontal="center" vertical="center"/>
    </xf>
    <xf numFmtId="49" fontId="30" fillId="0" borderId="40" xfId="2228" applyFont="1" applyFill="1" applyBorder="1" applyAlignment="1">
      <alignment horizontal="left" vertical="center" wrapText="1" indent="1"/>
    </xf>
    <xf numFmtId="0" fontId="46" fillId="0" borderId="39" xfId="0" applyFont="1" applyFill="1" applyBorder="1" applyAlignment="1">
      <alignment horizontal="center" vertical="center"/>
    </xf>
    <xf numFmtId="0" fontId="46" fillId="0" borderId="40" xfId="0" applyFont="1" applyFill="1" applyBorder="1" applyAlignment="1">
      <alignment horizontal="center" vertical="center"/>
    </xf>
    <xf numFmtId="49" fontId="46" fillId="0" borderId="40" xfId="2228" applyFont="1" applyFill="1" applyBorder="1" applyAlignment="1">
      <alignment horizontal="center" vertical="center"/>
    </xf>
    <xf numFmtId="49" fontId="46" fillId="0" borderId="26" xfId="2228" applyFont="1" applyFill="1" applyBorder="1" applyAlignment="1">
      <alignment horizontal="center" vertical="center"/>
    </xf>
    <xf numFmtId="0" fontId="30" fillId="0" borderId="27" xfId="2235" applyFont="1" applyFill="1" applyBorder="1" applyAlignment="1">
      <alignment horizontal="left" vertical="center" wrapText="1" indent="3"/>
    </xf>
    <xf numFmtId="0" fontId="46" fillId="0" borderId="26" xfId="0" applyFont="1" applyFill="1" applyBorder="1" applyAlignment="1">
      <alignment horizontal="center" vertical="center"/>
    </xf>
    <xf numFmtId="0" fontId="46" fillId="0" borderId="27" xfId="0" applyFont="1" applyFill="1" applyBorder="1" applyAlignment="1">
      <alignment horizontal="center" vertical="center"/>
    </xf>
    <xf numFmtId="49" fontId="46" fillId="0" borderId="23" xfId="2228" applyFont="1" applyFill="1" applyBorder="1" applyAlignment="1">
      <alignment horizontal="center" vertical="center"/>
    </xf>
    <xf numFmtId="49" fontId="30" fillId="0" borderId="24" xfId="2228" applyFont="1" applyFill="1" applyBorder="1" applyAlignment="1">
      <alignment horizontal="left" vertical="center" wrapText="1"/>
    </xf>
    <xf numFmtId="0" fontId="46" fillId="0" borderId="25" xfId="2235" applyFont="1" applyFill="1" applyBorder="1" applyAlignment="1">
      <alignment horizontal="center" vertical="center"/>
    </xf>
    <xf numFmtId="49" fontId="46" fillId="0" borderId="25" xfId="2228" applyFont="1" applyFill="1" applyBorder="1" applyAlignment="1">
      <alignment horizontal="center" vertical="center"/>
    </xf>
    <xf numFmtId="1" fontId="46" fillId="0" borderId="9" xfId="0" applyNumberFormat="1" applyFont="1" applyFill="1" applyBorder="1" applyAlignment="1">
      <alignment horizontal="center" vertical="center"/>
    </xf>
    <xf numFmtId="49" fontId="30" fillId="0" borderId="9" xfId="2228" applyFont="1" applyFill="1" applyBorder="1" applyAlignment="1">
      <alignment horizontal="left" vertical="center" wrapText="1"/>
    </xf>
    <xf numFmtId="213" fontId="46" fillId="0" borderId="9" xfId="0" applyNumberFormat="1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49" fontId="46" fillId="0" borderId="22" xfId="2228" applyFont="1" applyFill="1" applyBorder="1" applyAlignment="1">
      <alignment horizontal="center" vertical="center"/>
    </xf>
    <xf numFmtId="49" fontId="46" fillId="0" borderId="50" xfId="2228" applyFont="1" applyFill="1" applyBorder="1" applyAlignment="1">
      <alignment horizontal="center" vertical="center"/>
    </xf>
    <xf numFmtId="49" fontId="30" fillId="0" borderId="27" xfId="2228" applyFont="1" applyFill="1" applyBorder="1" applyAlignment="1">
      <alignment horizontal="left" vertical="center" wrapText="1" indent="1"/>
    </xf>
    <xf numFmtId="216" fontId="46" fillId="0" borderId="39" xfId="2228" applyNumberFormat="1" applyFont="1" applyFill="1" applyBorder="1" applyAlignment="1">
      <alignment horizontal="center" vertical="center"/>
    </xf>
    <xf numFmtId="1" fontId="46" fillId="0" borderId="24" xfId="2228" applyNumberFormat="1" applyFont="1" applyFill="1" applyBorder="1" applyAlignment="1">
      <alignment horizontal="center" vertical="center"/>
    </xf>
    <xf numFmtId="216" fontId="46" fillId="0" borderId="23" xfId="2228" applyNumberFormat="1" applyFont="1" applyFill="1" applyBorder="1" applyAlignment="1">
      <alignment horizontal="center" vertical="center"/>
    </xf>
    <xf numFmtId="216" fontId="46" fillId="0" borderId="24" xfId="2228" applyNumberFormat="1" applyFont="1" applyFill="1" applyBorder="1" applyAlignment="1">
      <alignment horizontal="center" vertical="center"/>
    </xf>
    <xf numFmtId="2" fontId="46" fillId="0" borderId="23" xfId="2228" applyNumberFormat="1" applyFont="1" applyFill="1" applyBorder="1" applyAlignment="1">
      <alignment horizontal="center" vertical="center"/>
    </xf>
    <xf numFmtId="49" fontId="30" fillId="0" borderId="22" xfId="2228" applyFont="1" applyFill="1" applyBorder="1" applyAlignment="1">
      <alignment horizontal="left" vertical="center" wrapText="1"/>
    </xf>
    <xf numFmtId="49" fontId="46" fillId="0" borderId="52" xfId="2228" applyFont="1" applyFill="1" applyBorder="1" applyAlignment="1">
      <alignment horizontal="center" vertical="center"/>
    </xf>
    <xf numFmtId="1" fontId="46" fillId="0" borderId="34" xfId="2228" applyNumberFormat="1" applyFont="1" applyFill="1" applyBorder="1" applyAlignment="1">
      <alignment horizontal="center" vertical="center"/>
    </xf>
    <xf numFmtId="1" fontId="46" fillId="0" borderId="40" xfId="2228" applyNumberFormat="1" applyFont="1" applyFill="1" applyBorder="1" applyAlignment="1">
      <alignment horizontal="center" vertical="center"/>
    </xf>
    <xf numFmtId="1" fontId="46" fillId="0" borderId="23" xfId="2228" applyNumberFormat="1" applyFont="1" applyFill="1" applyBorder="1" applyAlignment="1">
      <alignment horizontal="center" vertical="center"/>
    </xf>
    <xf numFmtId="0" fontId="30" fillId="0" borderId="27" xfId="2235" applyFont="1" applyFill="1" applyBorder="1" applyAlignment="1">
      <alignment horizontal="left" vertical="center" wrapText="1" indent="5"/>
    </xf>
    <xf numFmtId="49" fontId="46" fillId="0" borderId="53" xfId="2228" applyFont="1" applyFill="1" applyBorder="1" applyAlignment="1">
      <alignment horizontal="center" vertical="center"/>
    </xf>
    <xf numFmtId="1" fontId="46" fillId="0" borderId="54" xfId="2228" applyNumberFormat="1" applyFont="1" applyFill="1" applyBorder="1" applyAlignment="1">
      <alignment horizontal="center" vertical="center"/>
    </xf>
    <xf numFmtId="49" fontId="30" fillId="0" borderId="24" xfId="2228" applyFont="1" applyFill="1" applyBorder="1" applyAlignment="1">
      <alignment vertical="center" wrapText="1"/>
    </xf>
    <xf numFmtId="0" fontId="30" fillId="0" borderId="9" xfId="2235" applyFont="1" applyFill="1" applyBorder="1" applyAlignment="1">
      <alignment horizontal="left" vertical="center" wrapText="1"/>
    </xf>
    <xf numFmtId="49" fontId="46" fillId="0" borderId="24" xfId="2228" applyFont="1" applyFill="1" applyBorder="1" applyAlignment="1">
      <alignment horizontal="center" vertical="center"/>
    </xf>
    <xf numFmtId="2" fontId="46" fillId="0" borderId="51" xfId="0" applyNumberFormat="1" applyFont="1" applyFill="1" applyBorder="1" applyAlignment="1">
      <alignment horizontal="center" vertical="center"/>
    </xf>
    <xf numFmtId="49" fontId="30" fillId="0" borderId="9" xfId="2228" applyFont="1" applyFill="1" applyBorder="1" applyAlignment="1">
      <alignment vertical="center" wrapText="1"/>
    </xf>
    <xf numFmtId="49" fontId="30" fillId="0" borderId="31" xfId="2228" applyFont="1" applyFill="1" applyBorder="1" applyAlignment="1">
      <alignment horizontal="center" vertical="center"/>
    </xf>
    <xf numFmtId="49" fontId="30" fillId="0" borderId="27" xfId="2228" applyFont="1" applyFill="1" applyBorder="1" applyAlignment="1">
      <alignment vertical="center" wrapText="1"/>
    </xf>
    <xf numFmtId="178" fontId="46" fillId="0" borderId="28" xfId="2270" applyFont="1" applyFill="1" applyBorder="1" applyAlignment="1">
      <alignment horizontal="center" vertical="center"/>
    </xf>
    <xf numFmtId="0" fontId="122" fillId="0" borderId="9" xfId="2235" applyFont="1" applyFill="1" applyBorder="1" applyAlignment="1">
      <alignment horizontal="center" vertical="center" wrapText="1"/>
    </xf>
    <xf numFmtId="0" fontId="122" fillId="0" borderId="21" xfId="2235" applyFont="1" applyFill="1" applyBorder="1" applyAlignment="1">
      <alignment horizontal="center" vertical="center" wrapText="1"/>
    </xf>
    <xf numFmtId="49" fontId="126" fillId="0" borderId="26" xfId="2235" applyNumberFormat="1" applyFont="1" applyFill="1" applyBorder="1" applyAlignment="1">
      <alignment horizontal="center" vertical="center"/>
    </xf>
    <xf numFmtId="0" fontId="126" fillId="0" borderId="27" xfId="2235" applyFont="1" applyFill="1" applyBorder="1" applyAlignment="1">
      <alignment horizontal="center" vertical="center" wrapText="1"/>
    </xf>
    <xf numFmtId="0" fontId="126" fillId="0" borderId="28" xfId="2235" applyFont="1" applyFill="1" applyBorder="1" applyAlignment="1">
      <alignment horizontal="center" vertical="center" wrapText="1"/>
    </xf>
    <xf numFmtId="0" fontId="126" fillId="0" borderId="56" xfId="2235" applyFont="1" applyFill="1" applyBorder="1" applyAlignment="1">
      <alignment horizontal="center" vertical="center" wrapText="1"/>
    </xf>
    <xf numFmtId="0" fontId="126" fillId="0" borderId="27" xfId="2235" applyFont="1" applyFill="1" applyBorder="1" applyAlignment="1">
      <alignment horizontal="center" vertical="center"/>
    </xf>
    <xf numFmtId="0" fontId="128" fillId="0" borderId="28" xfId="2235" applyFont="1" applyFill="1" applyBorder="1" applyAlignment="1">
      <alignment horizontal="center" vertical="center"/>
    </xf>
    <xf numFmtId="223" fontId="30" fillId="0" borderId="24" xfId="2235" applyNumberFormat="1" applyFont="1" applyFill="1" applyBorder="1" applyAlignment="1">
      <alignment horizontal="left" vertical="center" wrapText="1"/>
    </xf>
    <xf numFmtId="0" fontId="113" fillId="0" borderId="9" xfId="2228" applyNumberFormat="1" applyFont="1" applyFill="1" applyBorder="1" applyAlignment="1">
      <alignment horizontal="center" vertical="center" wrapText="1"/>
    </xf>
    <xf numFmtId="178" fontId="113" fillId="0" borderId="9" xfId="2235" applyNumberFormat="1" applyFont="1" applyFill="1" applyBorder="1" applyAlignment="1">
      <alignment horizontal="center" vertical="center" wrapText="1"/>
    </xf>
    <xf numFmtId="178" fontId="113" fillId="0" borderId="25" xfId="2235" applyNumberFormat="1" applyFont="1" applyFill="1" applyBorder="1" applyAlignment="1">
      <alignment horizontal="center" vertical="center" wrapText="1"/>
    </xf>
    <xf numFmtId="49" fontId="30" fillId="0" borderId="9" xfId="2228" applyFont="1" applyFill="1" applyBorder="1" applyAlignment="1">
      <alignment vertical="center"/>
    </xf>
    <xf numFmtId="223" fontId="30" fillId="0" borderId="9" xfId="2235" applyNumberFormat="1" applyFont="1" applyFill="1" applyBorder="1" applyAlignment="1">
      <alignment horizontal="left" vertical="center" wrapText="1"/>
    </xf>
    <xf numFmtId="178" fontId="113" fillId="0" borderId="31" xfId="2235" applyNumberFormat="1" applyFont="1" applyFill="1" applyBorder="1" applyAlignment="1">
      <alignment horizontal="center" vertical="center" wrapText="1"/>
    </xf>
    <xf numFmtId="0" fontId="30" fillId="0" borderId="9" xfId="2235" applyFont="1" applyFill="1" applyBorder="1" applyAlignment="1">
      <alignment horizontal="left" vertical="center" indent="7"/>
    </xf>
    <xf numFmtId="49" fontId="113" fillId="0" borderId="9" xfId="2228" applyFont="1" applyFill="1" applyBorder="1" applyAlignment="1">
      <alignment horizontal="center" vertical="center"/>
    </xf>
    <xf numFmtId="217" fontId="46" fillId="0" borderId="9" xfId="0" applyNumberFormat="1" applyFont="1" applyFill="1" applyBorder="1" applyAlignment="1">
      <alignment horizontal="center" vertical="center"/>
    </xf>
    <xf numFmtId="223" fontId="30" fillId="0" borderId="9" xfId="2235" applyNumberFormat="1" applyFont="1" applyFill="1" applyBorder="1" applyAlignment="1">
      <alignment horizontal="center" vertical="center" wrapText="1"/>
    </xf>
    <xf numFmtId="223" fontId="30" fillId="0" borderId="9" xfId="2235" applyNumberFormat="1" applyFont="1" applyFill="1" applyBorder="1" applyAlignment="1">
      <alignment horizontal="left" vertical="center" wrapText="1" indent="1"/>
    </xf>
    <xf numFmtId="178" fontId="30" fillId="0" borderId="9" xfId="2235" applyNumberFormat="1" applyFont="1" applyFill="1" applyBorder="1" applyAlignment="1">
      <alignment horizontal="left" vertical="center" wrapText="1" indent="1"/>
    </xf>
    <xf numFmtId="49" fontId="113" fillId="0" borderId="9" xfId="2228" applyFont="1" applyFill="1" applyBorder="1" applyAlignment="1">
      <alignment horizontal="center" vertical="center" wrapText="1"/>
    </xf>
    <xf numFmtId="49" fontId="30" fillId="0" borderId="22" xfId="2228" applyFont="1" applyFill="1" applyBorder="1" applyAlignment="1">
      <alignment horizontal="left" vertical="center" wrapText="1" indent="1"/>
    </xf>
    <xf numFmtId="49" fontId="113" fillId="0" borderId="22" xfId="2228" applyFont="1" applyFill="1" applyBorder="1" applyAlignment="1">
      <alignment horizontal="center" vertical="center"/>
    </xf>
    <xf numFmtId="178" fontId="113" fillId="0" borderId="22" xfId="2235" applyNumberFormat="1" applyFont="1" applyFill="1" applyBorder="1" applyAlignment="1">
      <alignment horizontal="center" vertical="center" wrapText="1"/>
    </xf>
    <xf numFmtId="178" fontId="113" fillId="0" borderId="50" xfId="2235" applyNumberFormat="1" applyFont="1" applyFill="1" applyBorder="1" applyAlignment="1">
      <alignment horizontal="center" vertical="center" wrapText="1"/>
    </xf>
    <xf numFmtId="49" fontId="30" fillId="0" borderId="40" xfId="2228" applyFont="1" applyFill="1" applyBorder="1" applyAlignment="1">
      <alignment vertical="center" wrapText="1"/>
    </xf>
    <xf numFmtId="0" fontId="46" fillId="0" borderId="41" xfId="2235" applyFont="1" applyFill="1" applyBorder="1" applyAlignment="1">
      <alignment horizontal="center" vertical="center" wrapText="1"/>
    </xf>
    <xf numFmtId="0" fontId="113" fillId="0" borderId="40" xfId="2235" applyFont="1" applyFill="1" applyBorder="1" applyAlignment="1">
      <alignment horizontal="center" vertical="center" wrapText="1"/>
    </xf>
    <xf numFmtId="0" fontId="113" fillId="0" borderId="40" xfId="2235" applyFont="1" applyFill="1" applyBorder="1" applyAlignment="1">
      <alignment horizontal="center" vertical="center"/>
    </xf>
    <xf numFmtId="0" fontId="113" fillId="0" borderId="41" xfId="2235" applyFont="1" applyFill="1" applyBorder="1" applyAlignment="1">
      <alignment horizontal="center" vertical="center"/>
    </xf>
    <xf numFmtId="49" fontId="46" fillId="0" borderId="30" xfId="2235" applyNumberFormat="1" applyFont="1" applyFill="1" applyBorder="1" applyAlignment="1">
      <alignment horizontal="center" vertical="center"/>
    </xf>
    <xf numFmtId="0" fontId="113" fillId="0" borderId="9" xfId="2235" applyFont="1" applyFill="1" applyBorder="1" applyAlignment="1">
      <alignment horizontal="center" vertical="center" wrapText="1"/>
    </xf>
    <xf numFmtId="0" fontId="113" fillId="0" borderId="9" xfId="2235" applyFont="1" applyFill="1" applyBorder="1" applyAlignment="1">
      <alignment horizontal="center" vertical="center"/>
    </xf>
    <xf numFmtId="0" fontId="113" fillId="0" borderId="31" xfId="2235" applyFont="1" applyFill="1" applyBorder="1" applyAlignment="1">
      <alignment horizontal="center" vertical="center"/>
    </xf>
    <xf numFmtId="0" fontId="46" fillId="0" borderId="31" xfId="2235" applyFont="1" applyFill="1" applyBorder="1" applyAlignment="1">
      <alignment horizontal="center" vertical="center" wrapText="1"/>
    </xf>
    <xf numFmtId="49" fontId="46" fillId="0" borderId="26" xfId="2235" applyNumberFormat="1" applyFont="1" applyFill="1" applyBorder="1" applyAlignment="1">
      <alignment horizontal="center" vertical="center"/>
    </xf>
    <xf numFmtId="0" fontId="113" fillId="0" borderId="27" xfId="2235" applyFont="1" applyFill="1" applyBorder="1" applyAlignment="1">
      <alignment horizontal="center" vertical="center" wrapText="1"/>
    </xf>
    <xf numFmtId="0" fontId="113" fillId="0" borderId="27" xfId="2235" applyFont="1" applyFill="1" applyBorder="1" applyAlignment="1">
      <alignment horizontal="center" vertical="center"/>
    </xf>
    <xf numFmtId="0" fontId="113" fillId="0" borderId="28" xfId="2235" applyFont="1" applyFill="1" applyBorder="1" applyAlignment="1">
      <alignment horizontal="center" vertical="center"/>
    </xf>
    <xf numFmtId="216" fontId="46" fillId="0" borderId="39" xfId="0" applyNumberFormat="1" applyFont="1" applyFill="1" applyBorder="1" applyAlignment="1">
      <alignment horizontal="center" vertical="center"/>
    </xf>
    <xf numFmtId="223" fontId="46" fillId="0" borderId="9" xfId="2235" applyNumberFormat="1" applyFont="1" applyFill="1" applyBorder="1" applyAlignment="1">
      <alignment horizontal="center" vertical="center" wrapText="1"/>
    </xf>
    <xf numFmtId="49" fontId="46" fillId="0" borderId="0" xfId="2235" applyNumberFormat="1" applyFont="1" applyFill="1" applyAlignment="1">
      <alignment horizontal="center" vertical="center"/>
    </xf>
    <xf numFmtId="0" fontId="30" fillId="0" borderId="0" xfId="2235" applyFont="1" applyFill="1" applyAlignment="1">
      <alignment wrapText="1"/>
    </xf>
    <xf numFmtId="0" fontId="46" fillId="0" borderId="0" xfId="2235" applyFont="1" applyFill="1" applyAlignment="1">
      <alignment horizontal="center" vertical="center" wrapText="1"/>
    </xf>
    <xf numFmtId="0" fontId="30" fillId="0" borderId="0" xfId="2235" applyFont="1" applyFill="1" applyAlignment="1">
      <alignment horizontal="center" vertical="center" wrapText="1"/>
    </xf>
    <xf numFmtId="0" fontId="30" fillId="0" borderId="0" xfId="2235" applyFont="1" applyFill="1"/>
    <xf numFmtId="49" fontId="113" fillId="0" borderId="0" xfId="2228" applyFont="1" applyFill="1" applyAlignment="1">
      <alignment horizontal="right" vertical="center"/>
    </xf>
    <xf numFmtId="0" fontId="113" fillId="0" borderId="0" xfId="2235" applyFont="1" applyFill="1" applyAlignment="1">
      <alignment horizontal="right"/>
    </xf>
    <xf numFmtId="0" fontId="122" fillId="0" borderId="0" xfId="2235" applyFont="1" applyFill="1" applyAlignment="1">
      <alignment vertical="center" wrapText="1"/>
    </xf>
    <xf numFmtId="0" fontId="113" fillId="0" borderId="0" xfId="2232" applyFont="1" applyFill="1" applyAlignment="1">
      <alignment horizontal="center"/>
    </xf>
    <xf numFmtId="0" fontId="113" fillId="0" borderId="0" xfId="2232" applyFont="1" applyFill="1"/>
    <xf numFmtId="49" fontId="122" fillId="0" borderId="0" xfId="2235" applyNumberFormat="1" applyFont="1" applyFill="1" applyAlignment="1">
      <alignment horizontal="center" vertical="center"/>
    </xf>
    <xf numFmtId="0" fontId="122" fillId="0" borderId="0" xfId="2235" applyFont="1" applyFill="1" applyAlignment="1">
      <alignment wrapText="1"/>
    </xf>
    <xf numFmtId="0" fontId="122" fillId="0" borderId="0" xfId="2235" applyFont="1" applyFill="1" applyAlignment="1">
      <alignment horizontal="center" vertical="center" wrapText="1"/>
    </xf>
    <xf numFmtId="0" fontId="122" fillId="0" borderId="0" xfId="2235" applyFont="1" applyFill="1"/>
    <xf numFmtId="49" fontId="30" fillId="0" borderId="0" xfId="2228" applyFont="1" applyFill="1" applyAlignment="1">
      <alignment horizontal="center" vertical="center"/>
    </xf>
    <xf numFmtId="49" fontId="30" fillId="0" borderId="0" xfId="2235" applyNumberFormat="1" applyFont="1" applyFill="1" applyAlignment="1">
      <alignment horizontal="center" vertical="center"/>
    </xf>
    <xf numFmtId="49" fontId="30" fillId="0" borderId="0" xfId="2228" applyFont="1" applyFill="1" applyAlignment="1">
      <alignment horizontal="center" vertical="top"/>
    </xf>
    <xf numFmtId="49" fontId="30" fillId="0" borderId="0" xfId="2228" applyFont="1" applyFill="1" applyAlignment="1">
      <alignment vertical="center"/>
    </xf>
    <xf numFmtId="49" fontId="122" fillId="0" borderId="0" xfId="2228" applyFont="1" applyFill="1" applyAlignment="1">
      <alignment horizontal="justify" vertical="center"/>
    </xf>
    <xf numFmtId="0" fontId="30" fillId="0" borderId="0" xfId="2235" applyFont="1" applyFill="1" applyAlignment="1">
      <alignment horizontal="center" vertical="center"/>
    </xf>
    <xf numFmtId="49" fontId="126" fillId="0" borderId="22" xfId="2235" applyNumberFormat="1" applyFont="1" applyFill="1" applyBorder="1" applyAlignment="1">
      <alignment horizontal="center" vertical="center"/>
    </xf>
    <xf numFmtId="0" fontId="126" fillId="0" borderId="22" xfId="2235" applyFont="1" applyFill="1" applyBorder="1" applyAlignment="1">
      <alignment horizontal="center" vertical="center" wrapText="1"/>
    </xf>
    <xf numFmtId="49" fontId="46" fillId="0" borderId="35" xfId="2235" applyNumberFormat="1" applyFont="1" applyFill="1" applyBorder="1" applyAlignment="1">
      <alignment horizontal="left" vertical="center"/>
    </xf>
    <xf numFmtId="0" fontId="174" fillId="0" borderId="0" xfId="0" applyFont="1" applyFill="1"/>
    <xf numFmtId="216" fontId="46" fillId="0" borderId="49" xfId="0" applyNumberFormat="1" applyFont="1" applyFill="1" applyBorder="1" applyAlignment="1">
      <alignment horizontal="center" vertical="center"/>
    </xf>
    <xf numFmtId="216" fontId="46" fillId="0" borderId="24" xfId="0" applyNumberFormat="1" applyFont="1" applyFill="1" applyBorder="1" applyAlignment="1">
      <alignment horizontal="center" vertical="center"/>
    </xf>
    <xf numFmtId="216" fontId="46" fillId="0" borderId="51" xfId="0" applyNumberFormat="1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center" vertical="center"/>
    </xf>
    <xf numFmtId="0" fontId="46" fillId="0" borderId="24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222" fontId="46" fillId="0" borderId="30" xfId="0" applyNumberFormat="1" applyFont="1" applyFill="1" applyBorder="1" applyAlignment="1">
      <alignment horizontal="center" vertical="center"/>
    </xf>
    <xf numFmtId="222" fontId="46" fillId="0" borderId="21" xfId="0" applyNumberFormat="1" applyFont="1" applyFill="1" applyBorder="1" applyAlignment="1">
      <alignment horizontal="center" vertical="center"/>
    </xf>
    <xf numFmtId="215" fontId="115" fillId="0" borderId="9" xfId="0" applyNumberFormat="1" applyFont="1" applyFill="1" applyBorder="1" applyAlignment="1">
      <alignment horizontal="right" vertical="center" wrapText="1"/>
    </xf>
    <xf numFmtId="2" fontId="115" fillId="0" borderId="9" xfId="0" applyNumberFormat="1" applyFont="1" applyFill="1" applyBorder="1" applyAlignment="1">
      <alignment horizontal="right" vertical="center" wrapText="1"/>
    </xf>
    <xf numFmtId="216" fontId="113" fillId="0" borderId="9" xfId="0" applyNumberFormat="1" applyFont="1" applyFill="1" applyBorder="1" applyAlignment="1">
      <alignment horizontal="right" vertical="center"/>
    </xf>
    <xf numFmtId="216" fontId="113" fillId="0" borderId="9" xfId="0" applyNumberFormat="1" applyFont="1" applyFill="1" applyBorder="1"/>
    <xf numFmtId="216" fontId="114" fillId="0" borderId="9" xfId="0" applyNumberFormat="1" applyFont="1" applyFill="1" applyBorder="1" applyAlignment="1">
      <alignment horizontal="right" vertical="center" wrapText="1"/>
    </xf>
    <xf numFmtId="216" fontId="120" fillId="0" borderId="9" xfId="2249" applyNumberFormat="1" applyFont="1" applyFill="1" applyBorder="1" applyAlignment="1">
      <alignment horizontal="right" vertical="center"/>
    </xf>
    <xf numFmtId="216" fontId="113" fillId="0" borderId="9" xfId="2874" applyNumberFormat="1" applyFont="1" applyFill="1" applyBorder="1" applyAlignment="1">
      <alignment horizontal="right"/>
    </xf>
    <xf numFmtId="216" fontId="113" fillId="0" borderId="9" xfId="0" applyNumberFormat="1" applyFont="1" applyFill="1" applyBorder="1" applyAlignment="1">
      <alignment horizontal="right" vertical="center" wrapText="1"/>
    </xf>
    <xf numFmtId="0" fontId="115" fillId="0" borderId="0" xfId="0" applyFont="1" applyFill="1"/>
    <xf numFmtId="2" fontId="113" fillId="0" borderId="9" xfId="0" applyNumberFormat="1" applyFont="1" applyFill="1" applyBorder="1" applyAlignment="1">
      <alignment horizontal="right" vertical="center"/>
    </xf>
    <xf numFmtId="215" fontId="114" fillId="0" borderId="9" xfId="0" applyNumberFormat="1" applyFont="1" applyFill="1" applyBorder="1" applyAlignment="1">
      <alignment horizontal="right" vertical="center" wrapText="1"/>
    </xf>
    <xf numFmtId="2" fontId="114" fillId="0" borderId="0" xfId="0" applyNumberFormat="1" applyFont="1" applyFill="1" applyAlignment="1">
      <alignment horizontal="right" vertical="center"/>
    </xf>
    <xf numFmtId="217" fontId="115" fillId="0" borderId="9" xfId="0" applyNumberFormat="1" applyFont="1" applyFill="1" applyBorder="1" applyAlignment="1">
      <alignment vertical="center" wrapText="1"/>
    </xf>
    <xf numFmtId="216" fontId="30" fillId="0" borderId="9" xfId="0" applyNumberFormat="1" applyFont="1" applyFill="1" applyBorder="1" applyAlignment="1">
      <alignment vertical="center"/>
    </xf>
    <xf numFmtId="216" fontId="30" fillId="0" borderId="9" xfId="0" applyNumberFormat="1" applyFont="1" applyFill="1" applyBorder="1"/>
    <xf numFmtId="0" fontId="112" fillId="0" borderId="9" xfId="0" applyFont="1" applyBorder="1" applyAlignment="1">
      <alignment vertical="center" wrapText="1"/>
    </xf>
    <xf numFmtId="0" fontId="112" fillId="0" borderId="9" xfId="0" applyFont="1" applyBorder="1" applyAlignment="1">
      <alignment horizontal="center" vertical="center" wrapText="1"/>
    </xf>
    <xf numFmtId="0" fontId="115" fillId="0" borderId="0" xfId="0" applyFont="1" applyAlignment="1">
      <alignment horizontal="center" wrapText="1"/>
    </xf>
    <xf numFmtId="0" fontId="116" fillId="0" borderId="0" xfId="0" applyFont="1" applyAlignment="1">
      <alignment horizontal="center" vertical="top" wrapText="1"/>
    </xf>
    <xf numFmtId="0" fontId="114" fillId="0" borderId="0" xfId="0" applyFont="1" applyAlignment="1">
      <alignment horizontal="center"/>
    </xf>
    <xf numFmtId="0" fontId="115" fillId="0" borderId="0" xfId="0" applyFont="1" applyAlignment="1">
      <alignment horizontal="center"/>
    </xf>
    <xf numFmtId="0" fontId="112" fillId="0" borderId="9" xfId="0" applyFont="1" applyBorder="1" applyAlignment="1">
      <alignment horizontal="left" vertical="center" wrapText="1" indent="4"/>
    </xf>
    <xf numFmtId="0" fontId="112" fillId="0" borderId="0" xfId="0" applyFont="1" applyAlignment="1">
      <alignment horizontal="center"/>
    </xf>
    <xf numFmtId="0" fontId="115" fillId="0" borderId="9" xfId="0" applyFont="1" applyBorder="1" applyAlignment="1">
      <alignment horizontal="left" vertical="center" wrapText="1" indent="4"/>
    </xf>
    <xf numFmtId="0" fontId="115" fillId="0" borderId="9" xfId="0" applyFont="1" applyBorder="1" applyAlignment="1">
      <alignment horizontal="center" vertical="center" wrapText="1"/>
    </xf>
    <xf numFmtId="0" fontId="116" fillId="0" borderId="0" xfId="0" applyFont="1" applyAlignment="1">
      <alignment horizontal="center"/>
    </xf>
    <xf numFmtId="0" fontId="115" fillId="0" borderId="9" xfId="0" applyFont="1" applyBorder="1" applyAlignment="1">
      <alignment vertical="center" wrapText="1"/>
    </xf>
    <xf numFmtId="0" fontId="114" fillId="0" borderId="0" xfId="0" applyFont="1" applyAlignment="1">
      <alignment horizontal="center" vertical="center"/>
    </xf>
    <xf numFmtId="0" fontId="115" fillId="0" borderId="0" xfId="0" applyFont="1" applyAlignment="1">
      <alignment horizontal="center" vertical="center"/>
    </xf>
    <xf numFmtId="0" fontId="115" fillId="0" borderId="20" xfId="0" applyFont="1" applyBorder="1" applyAlignment="1">
      <alignment horizontal="center" vertical="center" wrapText="1"/>
    </xf>
    <xf numFmtId="0" fontId="115" fillId="0" borderId="21" xfId="0" applyFont="1" applyBorder="1" applyAlignment="1">
      <alignment horizontal="center" vertical="center" wrapText="1"/>
    </xf>
    <xf numFmtId="0" fontId="115" fillId="0" borderId="4" xfId="0" applyFont="1" applyBorder="1" applyAlignment="1">
      <alignment horizontal="center" vertical="center" wrapText="1"/>
    </xf>
    <xf numFmtId="49" fontId="115" fillId="0" borderId="9" xfId="0" applyNumberFormat="1" applyFont="1" applyBorder="1" applyAlignment="1">
      <alignment horizontal="center" vertical="center" wrapText="1"/>
    </xf>
    <xf numFmtId="0" fontId="119" fillId="0" borderId="0" xfId="0" applyFont="1" applyAlignment="1">
      <alignment horizontal="center" wrapText="1"/>
    </xf>
    <xf numFmtId="0" fontId="115" fillId="0" borderId="30" xfId="0" applyFont="1" applyBorder="1" applyAlignment="1">
      <alignment horizontal="center" vertical="center" wrapText="1"/>
    </xf>
    <xf numFmtId="0" fontId="115" fillId="0" borderId="31" xfId="0" applyFont="1" applyBorder="1" applyAlignment="1">
      <alignment horizontal="center" vertical="center" wrapText="1"/>
    </xf>
    <xf numFmtId="0" fontId="115" fillId="0" borderId="23" xfId="0" applyFont="1" applyBorder="1" applyAlignment="1">
      <alignment horizontal="center" vertical="center" wrapText="1"/>
    </xf>
    <xf numFmtId="0" fontId="115" fillId="0" borderId="24" xfId="0" applyFont="1" applyBorder="1" applyAlignment="1">
      <alignment horizontal="center" vertical="center" wrapText="1"/>
    </xf>
    <xf numFmtId="0" fontId="115" fillId="0" borderId="25" xfId="0" applyFont="1" applyBorder="1" applyAlignment="1">
      <alignment horizontal="center" vertical="center" wrapText="1"/>
    </xf>
    <xf numFmtId="0" fontId="115" fillId="0" borderId="26" xfId="0" applyFont="1" applyBorder="1" applyAlignment="1">
      <alignment horizontal="center" vertical="center" wrapText="1"/>
    </xf>
    <xf numFmtId="0" fontId="115" fillId="0" borderId="27" xfId="0" applyFont="1" applyBorder="1" applyAlignment="1">
      <alignment horizontal="center" vertical="center" wrapText="1"/>
    </xf>
    <xf numFmtId="0" fontId="115" fillId="0" borderId="28" xfId="0" applyFont="1" applyBorder="1" applyAlignment="1">
      <alignment horizontal="center" vertical="center" wrapText="1"/>
    </xf>
    <xf numFmtId="0" fontId="115" fillId="0" borderId="29" xfId="0" applyFont="1" applyBorder="1" applyAlignment="1">
      <alignment horizontal="center" vertical="center" wrapText="1"/>
    </xf>
    <xf numFmtId="0" fontId="115" fillId="0" borderId="32" xfId="0" applyFont="1" applyBorder="1" applyAlignment="1">
      <alignment horizontal="center" vertical="center" wrapText="1"/>
    </xf>
    <xf numFmtId="0" fontId="115" fillId="0" borderId="33" xfId="0" applyFont="1" applyBorder="1" applyAlignment="1">
      <alignment horizontal="center" vertical="center" wrapText="1"/>
    </xf>
    <xf numFmtId="0" fontId="114" fillId="0" borderId="0" xfId="0" applyFont="1" applyAlignment="1">
      <alignment horizontal="center" wrapText="1"/>
    </xf>
    <xf numFmtId="0" fontId="115" fillId="0" borderId="22" xfId="0" applyFont="1" applyBorder="1" applyAlignment="1">
      <alignment horizontal="center" vertical="center" wrapText="1"/>
    </xf>
    <xf numFmtId="0" fontId="115" fillId="0" borderId="34" xfId="0" applyFont="1" applyBorder="1" applyAlignment="1">
      <alignment horizontal="center" vertical="center" wrapText="1"/>
    </xf>
    <xf numFmtId="0" fontId="115" fillId="0" borderId="35" xfId="0" applyFont="1" applyBorder="1" applyAlignment="1">
      <alignment horizontal="center" vertical="center" wrapText="1"/>
    </xf>
    <xf numFmtId="0" fontId="115" fillId="0" borderId="17" xfId="0" applyFont="1" applyBorder="1" applyAlignment="1">
      <alignment horizontal="center" vertical="center" wrapText="1"/>
    </xf>
    <xf numFmtId="0" fontId="115" fillId="0" borderId="0" xfId="0" applyFont="1" applyAlignment="1">
      <alignment horizontal="center" vertical="center" wrapText="1"/>
    </xf>
    <xf numFmtId="0" fontId="115" fillId="0" borderId="36" xfId="0" applyFont="1" applyBorder="1" applyAlignment="1">
      <alignment horizontal="center" vertical="center" wrapText="1"/>
    </xf>
    <xf numFmtId="0" fontId="115" fillId="0" borderId="7" xfId="0" applyFont="1" applyBorder="1" applyAlignment="1">
      <alignment horizontal="center" vertical="center" wrapText="1"/>
    </xf>
    <xf numFmtId="0" fontId="115" fillId="0" borderId="37" xfId="0" applyFont="1" applyBorder="1" applyAlignment="1">
      <alignment horizontal="center" vertical="center" wrapText="1"/>
    </xf>
    <xf numFmtId="0" fontId="115" fillId="0" borderId="38" xfId="0" applyFont="1" applyBorder="1" applyAlignment="1">
      <alignment horizontal="center" vertical="center" wrapText="1"/>
    </xf>
    <xf numFmtId="0" fontId="46" fillId="0" borderId="0" xfId="2235" applyFont="1" applyFill="1" applyAlignment="1">
      <alignment horizontal="left" vertical="top" wrapText="1"/>
    </xf>
    <xf numFmtId="0" fontId="30" fillId="0" borderId="42" xfId="2235" applyFont="1" applyFill="1" applyBorder="1" applyAlignment="1">
      <alignment horizontal="left" vertical="center" wrapText="1"/>
    </xf>
    <xf numFmtId="0" fontId="30" fillId="0" borderId="43" xfId="2235" applyFont="1" applyFill="1" applyBorder="1" applyAlignment="1">
      <alignment horizontal="left" vertical="center" wrapText="1"/>
    </xf>
    <xf numFmtId="49" fontId="46" fillId="0" borderId="0" xfId="2235" applyNumberFormat="1" applyFont="1" applyFill="1" applyAlignment="1">
      <alignment horizontal="left" vertical="center"/>
    </xf>
    <xf numFmtId="49" fontId="46" fillId="0" borderId="0" xfId="2235" applyNumberFormat="1" applyFont="1" applyFill="1" applyAlignment="1">
      <alignment horizontal="left" vertical="center" wrapText="1"/>
    </xf>
    <xf numFmtId="49" fontId="127" fillId="0" borderId="46" xfId="2235" applyNumberFormat="1" applyFont="1" applyFill="1" applyBorder="1" applyAlignment="1">
      <alignment horizontal="center" vertical="center"/>
    </xf>
    <xf numFmtId="49" fontId="127" fillId="0" borderId="10" xfId="2235" applyNumberFormat="1" applyFont="1" applyFill="1" applyBorder="1" applyAlignment="1">
      <alignment horizontal="center" vertical="center"/>
    </xf>
    <xf numFmtId="49" fontId="127" fillId="0" borderId="47" xfId="2235" applyNumberFormat="1" applyFont="1" applyFill="1" applyBorder="1" applyAlignment="1">
      <alignment horizontal="center" vertical="center"/>
    </xf>
    <xf numFmtId="0" fontId="123" fillId="0" borderId="6" xfId="2235" applyFont="1" applyFill="1" applyBorder="1" applyAlignment="1">
      <alignment horizontal="center" vertical="center" wrapText="1"/>
    </xf>
    <xf numFmtId="0" fontId="123" fillId="0" borderId="0" xfId="2235" applyFont="1" applyFill="1" applyAlignment="1">
      <alignment horizontal="center" vertical="center" wrapText="1"/>
    </xf>
    <xf numFmtId="0" fontId="123" fillId="0" borderId="55" xfId="2235" applyFont="1" applyFill="1" applyBorder="1" applyAlignment="1">
      <alignment horizontal="center" vertical="center" wrapText="1"/>
    </xf>
    <xf numFmtId="49" fontId="124" fillId="0" borderId="39" xfId="2235" applyNumberFormat="1" applyFont="1" applyFill="1" applyBorder="1" applyAlignment="1">
      <alignment horizontal="center" vertical="center" wrapText="1"/>
    </xf>
    <xf numFmtId="49" fontId="124" fillId="0" borderId="30" xfId="2235" applyNumberFormat="1" applyFont="1" applyFill="1" applyBorder="1" applyAlignment="1">
      <alignment horizontal="center" vertical="center" wrapText="1"/>
    </xf>
    <xf numFmtId="0" fontId="124" fillId="0" borderId="40" xfId="2235" applyFont="1" applyFill="1" applyBorder="1" applyAlignment="1">
      <alignment horizontal="center" vertical="center" wrapText="1"/>
    </xf>
    <xf numFmtId="0" fontId="124" fillId="0" borderId="9" xfId="2235" applyFont="1" applyFill="1" applyBorder="1" applyAlignment="1">
      <alignment horizontal="center" vertical="center" wrapText="1"/>
    </xf>
    <xf numFmtId="0" fontId="124" fillId="0" borderId="41" xfId="2235" applyFont="1" applyFill="1" applyBorder="1" applyAlignment="1">
      <alignment horizontal="center" vertical="center" wrapText="1"/>
    </xf>
    <xf numFmtId="0" fontId="124" fillId="0" borderId="31" xfId="2235" applyFont="1" applyFill="1" applyBorder="1" applyAlignment="1">
      <alignment horizontal="center" vertical="center" wrapText="1"/>
    </xf>
    <xf numFmtId="0" fontId="125" fillId="0" borderId="42" xfId="2235" applyFont="1" applyFill="1" applyBorder="1" applyAlignment="1">
      <alignment horizontal="center" vertical="center" wrapText="1"/>
    </xf>
    <xf numFmtId="0" fontId="125" fillId="0" borderId="43" xfId="2235" applyFont="1" applyFill="1" applyBorder="1" applyAlignment="1">
      <alignment horizontal="center" vertical="center" wrapText="1"/>
    </xf>
    <xf numFmtId="0" fontId="124" fillId="0" borderId="44" xfId="2235" applyFont="1" applyFill="1" applyBorder="1" applyAlignment="1">
      <alignment horizontal="center" vertical="center" wrapText="1"/>
    </xf>
    <xf numFmtId="0" fontId="124" fillId="0" borderId="43" xfId="2235" applyFont="1" applyFill="1" applyBorder="1" applyAlignment="1">
      <alignment horizontal="center" vertical="center" wrapText="1"/>
    </xf>
    <xf numFmtId="0" fontId="122" fillId="0" borderId="45" xfId="2235" applyFont="1" applyFill="1" applyBorder="1" applyAlignment="1">
      <alignment horizontal="center" vertical="center" wrapText="1"/>
    </xf>
    <xf numFmtId="0" fontId="122" fillId="0" borderId="25" xfId="2235" applyFont="1" applyFill="1" applyBorder="1" applyAlignment="1">
      <alignment horizontal="center" vertical="center" wrapText="1"/>
    </xf>
    <xf numFmtId="49" fontId="113" fillId="0" borderId="0" xfId="2228" applyFont="1" applyFill="1" applyAlignment="1">
      <alignment horizontal="center" vertical="center" wrapText="1"/>
    </xf>
    <xf numFmtId="49" fontId="74" fillId="0" borderId="0" xfId="2228" applyFont="1" applyFill="1" applyAlignment="1">
      <alignment horizontal="center" vertical="top"/>
    </xf>
    <xf numFmtId="0" fontId="173" fillId="0" borderId="42" xfId="2235" applyFont="1" applyFill="1" applyBorder="1" applyAlignment="1">
      <alignment horizontal="center" vertical="center" wrapText="1"/>
    </xf>
    <xf numFmtId="0" fontId="173" fillId="0" borderId="43" xfId="2235" applyFont="1" applyFill="1" applyBorder="1" applyAlignment="1">
      <alignment horizontal="center" vertical="center" wrapText="1"/>
    </xf>
  </cellXfs>
  <cellStyles count="5243">
    <cellStyle name=" 1" xfId="1" xr:uid="{00000000-0005-0000-0000-000000000000}"/>
    <cellStyle name=" 1 2" xfId="2" xr:uid="{00000000-0005-0000-0000-000001000000}"/>
    <cellStyle name=" 1 3" xfId="3" xr:uid="{00000000-0005-0000-0000-000002000000}"/>
    <cellStyle name=" 1 4" xfId="4" xr:uid="{00000000-0005-0000-0000-000003000000}"/>
    <cellStyle name=" 1 5" xfId="5" xr:uid="{00000000-0005-0000-0000-000004000000}"/>
    <cellStyle name=" 10" xfId="6" xr:uid="{00000000-0005-0000-0000-000005000000}"/>
    <cellStyle name=" 100" xfId="7" xr:uid="{00000000-0005-0000-0000-000006000000}"/>
    <cellStyle name=" 101" xfId="8" xr:uid="{00000000-0005-0000-0000-000007000000}"/>
    <cellStyle name=" 102" xfId="9" xr:uid="{00000000-0005-0000-0000-000008000000}"/>
    <cellStyle name=" 103" xfId="10" xr:uid="{00000000-0005-0000-0000-000009000000}"/>
    <cellStyle name=" 104" xfId="11" xr:uid="{00000000-0005-0000-0000-00000A000000}"/>
    <cellStyle name=" 105" xfId="12" xr:uid="{00000000-0005-0000-0000-00000B000000}"/>
    <cellStyle name=" 106" xfId="13" xr:uid="{00000000-0005-0000-0000-00000C000000}"/>
    <cellStyle name=" 107" xfId="14" xr:uid="{00000000-0005-0000-0000-00000D000000}"/>
    <cellStyle name=" 108" xfId="15" xr:uid="{00000000-0005-0000-0000-00000E000000}"/>
    <cellStyle name=" 109" xfId="16" xr:uid="{00000000-0005-0000-0000-00000F000000}"/>
    <cellStyle name=" 11" xfId="17" xr:uid="{00000000-0005-0000-0000-000010000000}"/>
    <cellStyle name=" 110" xfId="18" xr:uid="{00000000-0005-0000-0000-000011000000}"/>
    <cellStyle name=" 111" xfId="19" xr:uid="{00000000-0005-0000-0000-000012000000}"/>
    <cellStyle name=" 112" xfId="20" xr:uid="{00000000-0005-0000-0000-000013000000}"/>
    <cellStyle name=" 113" xfId="21" xr:uid="{00000000-0005-0000-0000-000014000000}"/>
    <cellStyle name=" 114" xfId="22" xr:uid="{00000000-0005-0000-0000-000015000000}"/>
    <cellStyle name=" 115" xfId="23" xr:uid="{00000000-0005-0000-0000-000016000000}"/>
    <cellStyle name=" 116" xfId="24" xr:uid="{00000000-0005-0000-0000-000017000000}"/>
    <cellStyle name=" 117" xfId="25" xr:uid="{00000000-0005-0000-0000-000018000000}"/>
    <cellStyle name=" 118" xfId="26" xr:uid="{00000000-0005-0000-0000-000019000000}"/>
    <cellStyle name=" 119" xfId="27" xr:uid="{00000000-0005-0000-0000-00001A000000}"/>
    <cellStyle name=" 12" xfId="28" xr:uid="{00000000-0005-0000-0000-00001B000000}"/>
    <cellStyle name=" 120" xfId="29" xr:uid="{00000000-0005-0000-0000-00001C000000}"/>
    <cellStyle name=" 121" xfId="30" xr:uid="{00000000-0005-0000-0000-00001D000000}"/>
    <cellStyle name=" 13" xfId="31" xr:uid="{00000000-0005-0000-0000-00001E000000}"/>
    <cellStyle name=" 14" xfId="32" xr:uid="{00000000-0005-0000-0000-00001F000000}"/>
    <cellStyle name=" 15" xfId="33" xr:uid="{00000000-0005-0000-0000-000020000000}"/>
    <cellStyle name=" 16" xfId="34" xr:uid="{00000000-0005-0000-0000-000021000000}"/>
    <cellStyle name=" 17" xfId="35" xr:uid="{00000000-0005-0000-0000-000022000000}"/>
    <cellStyle name=" 18" xfId="36" xr:uid="{00000000-0005-0000-0000-000023000000}"/>
    <cellStyle name=" 19" xfId="37" xr:uid="{00000000-0005-0000-0000-000024000000}"/>
    <cellStyle name=" 2" xfId="38" xr:uid="{00000000-0005-0000-0000-000025000000}"/>
    <cellStyle name=" 20" xfId="39" xr:uid="{00000000-0005-0000-0000-000026000000}"/>
    <cellStyle name=" 21" xfId="40" xr:uid="{00000000-0005-0000-0000-000027000000}"/>
    <cellStyle name=" 22" xfId="41" xr:uid="{00000000-0005-0000-0000-000028000000}"/>
    <cellStyle name=" 23" xfId="42" xr:uid="{00000000-0005-0000-0000-000029000000}"/>
    <cellStyle name=" 24" xfId="43" xr:uid="{00000000-0005-0000-0000-00002A000000}"/>
    <cellStyle name=" 25" xfId="44" xr:uid="{00000000-0005-0000-0000-00002B000000}"/>
    <cellStyle name=" 26" xfId="45" xr:uid="{00000000-0005-0000-0000-00002C000000}"/>
    <cellStyle name=" 27" xfId="46" xr:uid="{00000000-0005-0000-0000-00002D000000}"/>
    <cellStyle name=" 28" xfId="47" xr:uid="{00000000-0005-0000-0000-00002E000000}"/>
    <cellStyle name=" 29" xfId="48" xr:uid="{00000000-0005-0000-0000-00002F000000}"/>
    <cellStyle name=" 3" xfId="49" xr:uid="{00000000-0005-0000-0000-000030000000}"/>
    <cellStyle name=" 30" xfId="50" xr:uid="{00000000-0005-0000-0000-000031000000}"/>
    <cellStyle name=" 31" xfId="51" xr:uid="{00000000-0005-0000-0000-000032000000}"/>
    <cellStyle name=" 32" xfId="52" xr:uid="{00000000-0005-0000-0000-000033000000}"/>
    <cellStyle name=" 33" xfId="53" xr:uid="{00000000-0005-0000-0000-000034000000}"/>
    <cellStyle name=" 34" xfId="54" xr:uid="{00000000-0005-0000-0000-000035000000}"/>
    <cellStyle name=" 35" xfId="55" xr:uid="{00000000-0005-0000-0000-000036000000}"/>
    <cellStyle name=" 36" xfId="56" xr:uid="{00000000-0005-0000-0000-000037000000}"/>
    <cellStyle name=" 37" xfId="57" xr:uid="{00000000-0005-0000-0000-000038000000}"/>
    <cellStyle name=" 38" xfId="58" xr:uid="{00000000-0005-0000-0000-000039000000}"/>
    <cellStyle name=" 39" xfId="59" xr:uid="{00000000-0005-0000-0000-00003A000000}"/>
    <cellStyle name=" 4" xfId="60" xr:uid="{00000000-0005-0000-0000-00003B000000}"/>
    <cellStyle name=" 40" xfId="61" xr:uid="{00000000-0005-0000-0000-00003C000000}"/>
    <cellStyle name=" 41" xfId="62" xr:uid="{00000000-0005-0000-0000-00003D000000}"/>
    <cellStyle name=" 42" xfId="63" xr:uid="{00000000-0005-0000-0000-00003E000000}"/>
    <cellStyle name=" 43" xfId="64" xr:uid="{00000000-0005-0000-0000-00003F000000}"/>
    <cellStyle name=" 44" xfId="65" xr:uid="{00000000-0005-0000-0000-000040000000}"/>
    <cellStyle name=" 45" xfId="66" xr:uid="{00000000-0005-0000-0000-000041000000}"/>
    <cellStyle name=" 46" xfId="67" xr:uid="{00000000-0005-0000-0000-000042000000}"/>
    <cellStyle name=" 47" xfId="68" xr:uid="{00000000-0005-0000-0000-000043000000}"/>
    <cellStyle name=" 48" xfId="69" xr:uid="{00000000-0005-0000-0000-000044000000}"/>
    <cellStyle name=" 49" xfId="70" xr:uid="{00000000-0005-0000-0000-000045000000}"/>
    <cellStyle name=" 5" xfId="71" xr:uid="{00000000-0005-0000-0000-000046000000}"/>
    <cellStyle name=" 50" xfId="72" xr:uid="{00000000-0005-0000-0000-000047000000}"/>
    <cellStyle name=" 51" xfId="73" xr:uid="{00000000-0005-0000-0000-000048000000}"/>
    <cellStyle name=" 52" xfId="74" xr:uid="{00000000-0005-0000-0000-000049000000}"/>
    <cellStyle name=" 53" xfId="75" xr:uid="{00000000-0005-0000-0000-00004A000000}"/>
    <cellStyle name=" 54" xfId="76" xr:uid="{00000000-0005-0000-0000-00004B000000}"/>
    <cellStyle name=" 55" xfId="77" xr:uid="{00000000-0005-0000-0000-00004C000000}"/>
    <cellStyle name=" 56" xfId="78" xr:uid="{00000000-0005-0000-0000-00004D000000}"/>
    <cellStyle name=" 57" xfId="79" xr:uid="{00000000-0005-0000-0000-00004E000000}"/>
    <cellStyle name=" 58" xfId="80" xr:uid="{00000000-0005-0000-0000-00004F000000}"/>
    <cellStyle name=" 59" xfId="81" xr:uid="{00000000-0005-0000-0000-000050000000}"/>
    <cellStyle name=" 6" xfId="82" xr:uid="{00000000-0005-0000-0000-000051000000}"/>
    <cellStyle name=" 60" xfId="83" xr:uid="{00000000-0005-0000-0000-000052000000}"/>
    <cellStyle name=" 61" xfId="84" xr:uid="{00000000-0005-0000-0000-000053000000}"/>
    <cellStyle name=" 62" xfId="85" xr:uid="{00000000-0005-0000-0000-000054000000}"/>
    <cellStyle name=" 63" xfId="86" xr:uid="{00000000-0005-0000-0000-000055000000}"/>
    <cellStyle name=" 64" xfId="87" xr:uid="{00000000-0005-0000-0000-000056000000}"/>
    <cellStyle name=" 65" xfId="88" xr:uid="{00000000-0005-0000-0000-000057000000}"/>
    <cellStyle name=" 66" xfId="89" xr:uid="{00000000-0005-0000-0000-000058000000}"/>
    <cellStyle name=" 67" xfId="90" xr:uid="{00000000-0005-0000-0000-000059000000}"/>
    <cellStyle name=" 68" xfId="91" xr:uid="{00000000-0005-0000-0000-00005A000000}"/>
    <cellStyle name=" 69" xfId="92" xr:uid="{00000000-0005-0000-0000-00005B000000}"/>
    <cellStyle name=" 7" xfId="93" xr:uid="{00000000-0005-0000-0000-00005C000000}"/>
    <cellStyle name=" 70" xfId="94" xr:uid="{00000000-0005-0000-0000-00005D000000}"/>
    <cellStyle name=" 71" xfId="95" xr:uid="{00000000-0005-0000-0000-00005E000000}"/>
    <cellStyle name=" 72" xfId="96" xr:uid="{00000000-0005-0000-0000-00005F000000}"/>
    <cellStyle name=" 73" xfId="97" xr:uid="{00000000-0005-0000-0000-000060000000}"/>
    <cellStyle name=" 74" xfId="98" xr:uid="{00000000-0005-0000-0000-000061000000}"/>
    <cellStyle name=" 75" xfId="99" xr:uid="{00000000-0005-0000-0000-000062000000}"/>
    <cellStyle name=" 76" xfId="100" xr:uid="{00000000-0005-0000-0000-000063000000}"/>
    <cellStyle name=" 77" xfId="101" xr:uid="{00000000-0005-0000-0000-000064000000}"/>
    <cellStyle name=" 78" xfId="102" xr:uid="{00000000-0005-0000-0000-000065000000}"/>
    <cellStyle name=" 79" xfId="103" xr:uid="{00000000-0005-0000-0000-000066000000}"/>
    <cellStyle name=" 8" xfId="104" xr:uid="{00000000-0005-0000-0000-000067000000}"/>
    <cellStyle name=" 80" xfId="105" xr:uid="{00000000-0005-0000-0000-000068000000}"/>
    <cellStyle name=" 81" xfId="106" xr:uid="{00000000-0005-0000-0000-000069000000}"/>
    <cellStyle name=" 82" xfId="107" xr:uid="{00000000-0005-0000-0000-00006A000000}"/>
    <cellStyle name=" 83" xfId="108" xr:uid="{00000000-0005-0000-0000-00006B000000}"/>
    <cellStyle name=" 84" xfId="109" xr:uid="{00000000-0005-0000-0000-00006C000000}"/>
    <cellStyle name=" 85" xfId="110" xr:uid="{00000000-0005-0000-0000-00006D000000}"/>
    <cellStyle name=" 86" xfId="111" xr:uid="{00000000-0005-0000-0000-00006E000000}"/>
    <cellStyle name=" 87" xfId="112" xr:uid="{00000000-0005-0000-0000-00006F000000}"/>
    <cellStyle name=" 88" xfId="113" xr:uid="{00000000-0005-0000-0000-000070000000}"/>
    <cellStyle name=" 89" xfId="114" xr:uid="{00000000-0005-0000-0000-000071000000}"/>
    <cellStyle name=" 9" xfId="115" xr:uid="{00000000-0005-0000-0000-000072000000}"/>
    <cellStyle name=" 90" xfId="116" xr:uid="{00000000-0005-0000-0000-000073000000}"/>
    <cellStyle name=" 91" xfId="117" xr:uid="{00000000-0005-0000-0000-000074000000}"/>
    <cellStyle name=" 92" xfId="118" xr:uid="{00000000-0005-0000-0000-000075000000}"/>
    <cellStyle name=" 93" xfId="119" xr:uid="{00000000-0005-0000-0000-000076000000}"/>
    <cellStyle name=" 94" xfId="120" xr:uid="{00000000-0005-0000-0000-000077000000}"/>
    <cellStyle name=" 95" xfId="121" xr:uid="{00000000-0005-0000-0000-000078000000}"/>
    <cellStyle name=" 96" xfId="122" xr:uid="{00000000-0005-0000-0000-000079000000}"/>
    <cellStyle name=" 97" xfId="123" xr:uid="{00000000-0005-0000-0000-00007A000000}"/>
    <cellStyle name=" 98" xfId="124" xr:uid="{00000000-0005-0000-0000-00007B000000}"/>
    <cellStyle name=" 99" xfId="125" xr:uid="{00000000-0005-0000-0000-00007C000000}"/>
    <cellStyle name=";;;" xfId="126" xr:uid="{00000000-0005-0000-0000-00007D000000}"/>
    <cellStyle name="_01 09 06 Формы Бюджет 2007_ДП-1 Завершающий этап от 07 12 2009 на всё фин-е с изм " xfId="127" xr:uid="{00000000-0005-0000-0000-00007E000000}"/>
    <cellStyle name="_08_Nobd21_ДП-1 Завершающий этап от 07 12 2009 на всё фин-е с изм " xfId="128" xr:uid="{00000000-0005-0000-0000-00007F000000}"/>
    <cellStyle name="_17 10 06 Форма 17 1 Бюджет 2007 (кап (2)_ДП-1 Завершающий этап от 07 12 2009 на всё фин-е с изм " xfId="129" xr:uid="{00000000-0005-0000-0000-000080000000}"/>
    <cellStyle name="_19,20,21" xfId="130" xr:uid="{00000000-0005-0000-0000-000081000000}"/>
    <cellStyle name="_2 2 и 2 3  ГОКи Выручка 2008_ДП-1 Завершающий этап от 07 12 2009 на всё фин-е с изм " xfId="131" xr:uid="{00000000-0005-0000-0000-000082000000}"/>
    <cellStyle name="_2006 Сравнительный ан баланс_ДП-1 Завершающий этап от 07 12 2009 на всё фин-е с изм " xfId="132" xr:uid="{00000000-0005-0000-0000-000083000000}"/>
    <cellStyle name="_3.2.2. МЭФ_14.08.06" xfId="133" xr:uid="{00000000-0005-0000-0000-000084000000}"/>
    <cellStyle name="_3_2_2 Смета затрат" xfId="134" xr:uid="{00000000-0005-0000-0000-000085000000}"/>
    <cellStyle name="_37AAB7B_Бюджетные формы за декабрь 2008г  от 21 11 08г " xfId="135" xr:uid="{00000000-0005-0000-0000-000086000000}"/>
    <cellStyle name="_37AAB7B_Бюджетные формы за декабрь 2008г  от 21 11 08г _Освоение  финансирование 16 05 2011г " xfId="136" xr:uid="{00000000-0005-0000-0000-000087000000}"/>
    <cellStyle name="_37AAB7B_Бюджетные формы за декабрь 2008г  от 21 11 08г _Освоение  финансирование 20 05 2011г " xfId="137" xr:uid="{00000000-0005-0000-0000-000088000000}"/>
    <cellStyle name="_37AAB7B_Бюджетные формы за декабрь 2008г  от 21 11 08г _Прочая СЛАЙД " xfId="138" xr:uid="{00000000-0005-0000-0000-000089000000}"/>
    <cellStyle name="_37AAB7B_Бюджетные формы за декабрь 2008г  от 21 11 08г _Прочая СЛАЙД _Освоение  финансирование 16 05 2011г " xfId="139" xr:uid="{00000000-0005-0000-0000-00008A000000}"/>
    <cellStyle name="_37AAB7B_Бюджетные формы за декабрь 2008г  от 21 11 08г _Прочая СЛАЙД _Освоение  финансирование 20 05 2011г " xfId="140" xr:uid="{00000000-0005-0000-0000-00008B000000}"/>
    <cellStyle name="_37AAB7B_ДП-1 Завершающий этап от 07 12 2009 на всё фин-е с изм " xfId="141" xr:uid="{00000000-0005-0000-0000-00008C000000}"/>
    <cellStyle name="_37AAB7B_ДП-1 Завершающий этап от 07 12 2009 на всё фин-е с изм _Освоение  финансирование 16 05 2011г " xfId="142" xr:uid="{00000000-0005-0000-0000-00008D000000}"/>
    <cellStyle name="_37AAB7B_ДП-1 Завершающий этап от 07 12 2009 на всё фин-е с изм _Освоение  финансирование 20 05 2011г " xfId="143" xr:uid="{00000000-0005-0000-0000-00008E000000}"/>
    <cellStyle name="_5 форма_ДП-1 Завершающий этап от 07 12 2009 на всё фин-е с изм " xfId="144" xr:uid="{00000000-0005-0000-0000-00008F000000}"/>
    <cellStyle name="_7_ДП-1 Завершающий этап от 07 12 2009 на всё фин-е с изм " xfId="145" xr:uid="{00000000-0005-0000-0000-000090000000}"/>
    <cellStyle name="_Capex_июль final_ДП-1 Завершающий этап от 07 12 2009 на всё фин-е с изм " xfId="146" xr:uid="{00000000-0005-0000-0000-000091000000}"/>
    <cellStyle name="_CAPEX_осв_1_кв_ДП-1 Завершающий этап от 07 12 2009 на всё фин-е с изм " xfId="147" xr:uid="{00000000-0005-0000-0000-000092000000}"/>
    <cellStyle name="_CAPEX_фин_1_кв_ДП-1 Завершающий этап от 07 12 2009 на всё фин-е с изм " xfId="148" xr:uid="{00000000-0005-0000-0000-000093000000}"/>
    <cellStyle name="_Comma_Cost of Capital " xfId="149" xr:uid="{00000000-0005-0000-0000-000094000000}"/>
    <cellStyle name="_Currency_Cost of Capital " xfId="150" xr:uid="{00000000-0005-0000-0000-000095000000}"/>
    <cellStyle name="_CurrencySpace_Cost of Capital " xfId="151" xr:uid="{00000000-0005-0000-0000-000096000000}"/>
    <cellStyle name="_EAF_1400 TMT_budget_26-06-06 для меморандума корр " xfId="152" xr:uid="{00000000-0005-0000-0000-000097000000}"/>
    <cellStyle name="_EC6154D_ДП-1 Завершающий этап от 07 12 2009 на всё фин-е с изм " xfId="153" xr:uid="{00000000-0005-0000-0000-000098000000}"/>
    <cellStyle name="_EcoTekh DCF model v.1_Бюджетные формы за декабрь 2008г  от 21 11 08г " xfId="154" xr:uid="{00000000-0005-0000-0000-000099000000}"/>
    <cellStyle name="_EcoTekh DCF model v.1_Бюджетные формы за декабрь 2008г  от 21 11 08г _Освоение  финансирование 16 05 2011г " xfId="155" xr:uid="{00000000-0005-0000-0000-00009A000000}"/>
    <cellStyle name="_EcoTekh DCF model v.1_Бюджетные формы за декабрь 2008г  от 21 11 08г _Освоение  финансирование 20 05 2011г " xfId="156" xr:uid="{00000000-0005-0000-0000-00009B000000}"/>
    <cellStyle name="_EcoTekh DCF model v.1_ДП-1 Завершающий этап от 07 12 2009 на всё фин-е с изм " xfId="157" xr:uid="{00000000-0005-0000-0000-00009C000000}"/>
    <cellStyle name="_EcoTekh DCF model v.1_ДП-1 Завершающий этап от 07 12 2009 на всё фин-е с изм _Освоение  финансирование 16 05 2011г " xfId="158" xr:uid="{00000000-0005-0000-0000-00009D000000}"/>
    <cellStyle name="_EcoTekh DCF model v.1_ДП-1 Завершающий этап от 07 12 2009 на всё фин-е с изм _Освоение  финансирование 20 05 2011г " xfId="159" xr:uid="{00000000-0005-0000-0000-00009E000000}"/>
    <cellStyle name="_F (01-06) 2007_ДП-1 Завершающий этап от 07 12 2009 на всё фин-е с изм " xfId="160" xr:uid="{00000000-0005-0000-0000-00009F000000}"/>
    <cellStyle name="_F FEB EBITDA " xfId="161" xr:uid="{00000000-0005-0000-0000-0000A0000000}"/>
    <cellStyle name="_F_bd_N_ДП-1 Завершающий этап от 07 12 2009 на всё фин-е с изм " xfId="162" xr:uid="{00000000-0005-0000-0000-0000A1000000}"/>
    <cellStyle name="_F_bdzht_ДП-1 Завершающий этап от 07 12 2009 на всё фин-е с изм " xfId="163" xr:uid="{00000000-0005-0000-0000-0000A2000000}"/>
    <cellStyle name="_F_bdzht2_ДП-1 Завершающий этап от 07 12 2009 на всё фин-е с изм " xfId="164" xr:uid="{00000000-0005-0000-0000-0000A3000000}"/>
    <cellStyle name="_F_bdzht5_ДП-1 Завершающий этап от 07 12 2009 на всё фин-е с изм " xfId="165" xr:uid="{00000000-0005-0000-0000-0000A4000000}"/>
    <cellStyle name="_Gunshot DCF Model v.11 (disclosures) " xfId="166" xr:uid="{00000000-0005-0000-0000-0000A5000000}"/>
    <cellStyle name="_Gunshot DCF Model v.11 (disclosures) _Бюджетные формы за декабрь 2008г  от 21 11 08г " xfId="167" xr:uid="{00000000-0005-0000-0000-0000A6000000}"/>
    <cellStyle name="_Gunshot DCF Model v.11 (disclosures) _Бюджетные формы за декабрь 2008г  от 21 11 08г _Освоение  финансирование 16 05 2011г " xfId="168" xr:uid="{00000000-0005-0000-0000-0000A7000000}"/>
    <cellStyle name="_Gunshot DCF Model v.11 (disclosures) _Бюджетные формы за декабрь 2008г  от 21 11 08г _Освоение  финансирование 20 05 2011г " xfId="169" xr:uid="{00000000-0005-0000-0000-0000A8000000}"/>
    <cellStyle name="_Gunshot DCF Model v.11 (disclosures) _ДП-1 Завершающий этап от 07 12 2009 на всё фин-е с изм " xfId="170" xr:uid="{00000000-0005-0000-0000-0000A9000000}"/>
    <cellStyle name="_Gunshot DCF Model v.11 (disclosures) _ДП-1 Завершающий этап от 07 12 2009 на всё фин-е с изм _Освоение  финансирование 16 05 2011г " xfId="171" xr:uid="{00000000-0005-0000-0000-0000AA000000}"/>
    <cellStyle name="_Gunshot DCF Model v.11 (disclosures) _ДП-1 Завершающий этап от 07 12 2009 на всё фин-е с изм _Освоение  финансирование 20 05 2011г " xfId="172" xr:uid="{00000000-0005-0000-0000-0000AB000000}"/>
    <cellStyle name="_Gunshot DCF Model v.11 (disclosures) _Освоение  финансирование 16 05 2011г " xfId="173" xr:uid="{00000000-0005-0000-0000-0000AC000000}"/>
    <cellStyle name="_Gunshot DCF Model v.11 (disclosures) _Освоение  финансирование 20 05 2011г " xfId="174" xr:uid="{00000000-0005-0000-0000-0000AD000000}"/>
    <cellStyle name="_Gunshot DCF Model v.11 (disclosures) _приложение на подпись " xfId="175" xr:uid="{00000000-0005-0000-0000-0000AE000000}"/>
    <cellStyle name="_Gunshot DCF Model v.11 (disclosures) _Сарех Ноябрь_секвестр " xfId="176" xr:uid="{00000000-0005-0000-0000-0000AF000000}"/>
    <cellStyle name="_Gunshot DCF Model v.11 (disclosures) _Форма 6 для MIFO - СЕНТЯБРЬ 2010 факт ЭУ. согл. упр. отч.xls " xfId="177" xr:uid="{00000000-0005-0000-0000-0000B0000000}"/>
    <cellStyle name="_Heading_Debt schedule_Бюджетные формы за декабрь 2008г  от 21 11 08г " xfId="178" xr:uid="{00000000-0005-0000-0000-0000B1000000}"/>
    <cellStyle name="_Heading_Debt schedule_Бюджетные формы за декабрь 2008г  от 21 11 08г _Освоение  финансирование 16 05 2011г " xfId="179" xr:uid="{00000000-0005-0000-0000-0000B2000000}"/>
    <cellStyle name="_Heading_Debt schedule_Бюджетные формы за декабрь 2008г  от 21 11 08г _Освоение  финансирование 20 05 2011г " xfId="180" xr:uid="{00000000-0005-0000-0000-0000B3000000}"/>
    <cellStyle name="_Heading_Debt schedule_ДП-1 Завершающий этап от 07 12 2009 на всё фин-е с изм " xfId="181" xr:uid="{00000000-0005-0000-0000-0000B4000000}"/>
    <cellStyle name="_Heading_Debt schedule_ДП-1 Завершающий этап от 07 12 2009 на всё фин-е с изм _Освоение  финансирование 16 05 2011г " xfId="182" xr:uid="{00000000-0005-0000-0000-0000B5000000}"/>
    <cellStyle name="_Heading_Debt schedule_ДП-1 Завершающий этап от 07 12 2009 на всё фин-е с изм _Освоение  финансирование 20 05 2011г " xfId="183" xr:uid="{00000000-0005-0000-0000-0000B6000000}"/>
    <cellStyle name="_Heading_DRG Data_Бюджетные формы за декабрь 2008г  от 21 11 08г " xfId="184" xr:uid="{00000000-0005-0000-0000-0000B7000000}"/>
    <cellStyle name="_Heading_DRG Data_Бюджетные формы за декабрь 2008г  от 21 11 08г _Освоение  финансирование 16 05 2011г " xfId="185" xr:uid="{00000000-0005-0000-0000-0000B8000000}"/>
    <cellStyle name="_Heading_DRG Data_Бюджетные формы за декабрь 2008г  от 21 11 08г _Освоение  финансирование 20 05 2011г " xfId="186" xr:uid="{00000000-0005-0000-0000-0000B9000000}"/>
    <cellStyle name="_Heading_DRG Data_ДП-1 Завершающий этап от 07 12 2009 на всё фин-е с изм " xfId="187" xr:uid="{00000000-0005-0000-0000-0000BA000000}"/>
    <cellStyle name="_Heading_DRG Data_ДП-1 Завершающий этап от 07 12 2009 на всё фин-е с изм _Освоение  финансирование 16 05 2011г " xfId="188" xr:uid="{00000000-0005-0000-0000-0000BB000000}"/>
    <cellStyle name="_Heading_DRG Data_ДП-1 Завершающий этап от 07 12 2009 на всё фин-е с изм _Освоение  финансирование 20 05 2011г " xfId="189" xr:uid="{00000000-0005-0000-0000-0000BC000000}"/>
    <cellStyle name="_Heading_Key macto indicators_Бюджетные формы за декабрь 2008г  от 21 11 08г " xfId="190" xr:uid="{00000000-0005-0000-0000-0000BD000000}"/>
    <cellStyle name="_Heading_Key macto indicators_Бюджетные формы за декабрь 2008г  от 21 11 08г _Освоение  финансирование 16 05 2011г " xfId="191" xr:uid="{00000000-0005-0000-0000-0000BE000000}"/>
    <cellStyle name="_Heading_Key macto indicators_Бюджетные формы за декабрь 2008г  от 21 11 08г _Освоение  финансирование 20 05 2011г " xfId="192" xr:uid="{00000000-0005-0000-0000-0000BF000000}"/>
    <cellStyle name="_Heading_Key macto indicators_ДП-1 Завершающий этап от 07 12 2009 на всё фин-е с изм " xfId="193" xr:uid="{00000000-0005-0000-0000-0000C0000000}"/>
    <cellStyle name="_Heading_Key macto indicators_ДП-1 Завершающий этап от 07 12 2009 на всё фин-е с изм _Освоение  финансирование 16 05 2011г " xfId="194" xr:uid="{00000000-0005-0000-0000-0000C1000000}"/>
    <cellStyle name="_Heading_Key macto indicators_ДП-1 Завершающий этап от 07 12 2009 на всё фин-е с изм _Освоение  финансирование 20 05 2011г " xfId="195" xr:uid="{00000000-0005-0000-0000-0000C2000000}"/>
    <cellStyle name="_Heading_Meeting october 13_tmk_Бюджетные формы за декабрь 2008г  от 21 11 08г " xfId="196" xr:uid="{00000000-0005-0000-0000-0000C3000000}"/>
    <cellStyle name="_Heading_Meeting october 13_tmk_Бюджетные формы за декабрь 2008г  от 21 11 08г _Освоение  финансирование 16 05 2011г " xfId="197" xr:uid="{00000000-0005-0000-0000-0000C4000000}"/>
    <cellStyle name="_Heading_Meeting october 13_tmk_Бюджетные формы за декабрь 2008г  от 21 11 08г _Освоение  финансирование 20 05 2011г " xfId="198" xr:uid="{00000000-0005-0000-0000-0000C5000000}"/>
    <cellStyle name="_Heading_Meeting october 13_tmk_ДП-1 Завершающий этап от 07 12 2009 на всё фин-е с изм " xfId="199" xr:uid="{00000000-0005-0000-0000-0000C6000000}"/>
    <cellStyle name="_Heading_Meeting october 13_tmk_ДП-1 Завершающий этап от 07 12 2009 на всё фин-е с изм _Освоение  финансирование 16 05 2011г " xfId="200" xr:uid="{00000000-0005-0000-0000-0000C7000000}"/>
    <cellStyle name="_Heading_Meeting october 13_tmk_ДП-1 Завершающий этап от 07 12 2009 на всё фин-е с изм _Освоение  финансирование 20 05 2011г " xfId="201" xr:uid="{00000000-0005-0000-0000-0000C8000000}"/>
    <cellStyle name="_Heading_prestemp_Бюджетные формы за декабрь 2008г  от 21 11 08г " xfId="202" xr:uid="{00000000-0005-0000-0000-0000C9000000}"/>
    <cellStyle name="_Heading_prestemp_Бюджетные формы за декабрь 2008г  от 21 11 08г _Освоение  финансирование 16 05 2011г " xfId="203" xr:uid="{00000000-0005-0000-0000-0000CA000000}"/>
    <cellStyle name="_Heading_prestemp_Бюджетные формы за декабрь 2008г  от 21 11 08г _Освоение  финансирование 20 05 2011г " xfId="204" xr:uid="{00000000-0005-0000-0000-0000CB000000}"/>
    <cellStyle name="_Heading_prestemp_ДП-1 Завершающий этап от 07 12 2009 на всё фин-е с изм " xfId="205" xr:uid="{00000000-0005-0000-0000-0000CC000000}"/>
    <cellStyle name="_Heading_prestemp_ДП-1 Завершающий этап от 07 12 2009 на всё фин-е с изм _Освоение  финансирование 16 05 2011г " xfId="206" xr:uid="{00000000-0005-0000-0000-0000CD000000}"/>
    <cellStyle name="_Heading_prestemp_ДП-1 Завершающий этап от 07 12 2009 на всё фин-е с изм _Освоение  финансирование 20 05 2011г " xfId="207" xr:uid="{00000000-0005-0000-0000-0000CE000000}"/>
    <cellStyle name="_Model_RAB Мой_PR.PROG.WARM.NOTCOMBI.2012.2.16_v1.4(04.04.11) " xfId="208" xr:uid="{00000000-0005-0000-0000-0000CF000000}"/>
    <cellStyle name="_Model_RAB Мой_Книга2_PR.PROG.WARM.NOTCOMBI.2012.2.16_v1.4(04.04.11) " xfId="209" xr:uid="{00000000-0005-0000-0000-0000D0000000}"/>
    <cellStyle name="_Model_RAB_MRSK_svod_PR.PROG.WARM.NOTCOMBI.2012.2.16_v1.4(04.04.11) " xfId="210" xr:uid="{00000000-0005-0000-0000-0000D1000000}"/>
    <cellStyle name="_Model_RAB_MRSK_svod_Книга2_PR.PROG.WARM.NOTCOMBI.2012.2.16_v1.4(04.04.11) " xfId="211" xr:uid="{00000000-0005-0000-0000-0000D2000000}"/>
    <cellStyle name="_Multiple_Cost of Capital " xfId="212" xr:uid="{00000000-0005-0000-0000-0000D3000000}"/>
    <cellStyle name="_MultipleSpace_Cost of Capital " xfId="213" xr:uid="{00000000-0005-0000-0000-0000D4000000}"/>
    <cellStyle name="_New презентация_ДП-1 Завершающий этап от 07 12 2009 на всё фин-е с изм " xfId="214" xr:uid="{00000000-0005-0000-0000-0000D5000000}"/>
    <cellStyle name="_NTMK forecast 2006-1" xfId="215" xr:uid="{00000000-0005-0000-0000-0000D6000000}"/>
    <cellStyle name="_NTMK forecast 2006-1 2" xfId="216" xr:uid="{00000000-0005-0000-0000-0000D7000000}"/>
    <cellStyle name="_NTMK forecast 2006-1_Альбом форм БК 2008 МП_Бюджетные формы за декабрь 2008г  от 21 11 08г " xfId="217" xr:uid="{00000000-0005-0000-0000-0000D8000000}"/>
    <cellStyle name="_NTMK forecast 2006-1_Альбом форм БК 2008 МП_Бюджетные формы за декабрь 2008г  от 21 11 08г _Освоение  финансирование 16 05 2011г " xfId="218" xr:uid="{00000000-0005-0000-0000-0000D9000000}"/>
    <cellStyle name="_NTMK forecast 2006-1_Альбом форм БК 2008 МП_Бюджетные формы за декабрь 2008г  от 21 11 08г _Освоение  финансирование 20 05 2011г " xfId="219" xr:uid="{00000000-0005-0000-0000-0000DA000000}"/>
    <cellStyle name="_NTMK forecast 2006-1_Альбом форм БК 2008 МП_Бюджетные формы за декабрь 2008г  от 21 11 08г _Прочая СЛАЙД " xfId="220" xr:uid="{00000000-0005-0000-0000-0000DB000000}"/>
    <cellStyle name="_NTMK forecast 2006-1_Альбом форм БК 2008 МП_Бюджетные формы за декабрь 2008г  от 21 11 08г _Прочая СЛАЙД _Освоение  финансирование 16 05 2011г " xfId="221" xr:uid="{00000000-0005-0000-0000-0000DC000000}"/>
    <cellStyle name="_NTMK forecast 2006-1_Альбом форм БК 2008 МП_Бюджетные формы за декабрь 2008г  от 21 11 08г _Прочая СЛАЙД _Освоение  финансирование 20 05 2011г " xfId="222" xr:uid="{00000000-0005-0000-0000-0000DD000000}"/>
    <cellStyle name="_NTMK forecast 2006-1_Альбом форм БК 2008 МП_ДП-1 Завершающий этап от 07 12 2009 на всё фин-е с изм " xfId="223" xr:uid="{00000000-0005-0000-0000-0000DE000000}"/>
    <cellStyle name="_NTMK forecast 2006-1_Альбом форм БК 2008 МП_ДП-1 Завершающий этап от 07 12 2009 на всё фин-е с изм _Освоение  финансирование 16 05 2011г " xfId="224" xr:uid="{00000000-0005-0000-0000-0000DF000000}"/>
    <cellStyle name="_NTMK forecast 2006-1_Альбом форм БК 2008 МП_ДП-1 Завершающий этап от 07 12 2009 на всё фин-е с изм _Освоение  финансирование 20 05 2011г " xfId="225" xr:uid="{00000000-0005-0000-0000-0000E0000000}"/>
    <cellStyle name="_NTMK forecast 2006-1_Альбом форм к БК 2008 общие_Бюджетные формы за декабрь 2008г  от 21 11 08г " xfId="226" xr:uid="{00000000-0005-0000-0000-0000E1000000}"/>
    <cellStyle name="_NTMK forecast 2006-1_Альбом форм к БК 2008 общие_Бюджетные формы за декабрь 2008г  от 21 11 08г _Освоение  финансирование 16 05 2011г " xfId="227" xr:uid="{00000000-0005-0000-0000-0000E2000000}"/>
    <cellStyle name="_NTMK forecast 2006-1_Альбом форм к БК 2008 общие_Бюджетные формы за декабрь 2008г  от 21 11 08г _Освоение  финансирование 20 05 2011г " xfId="228" xr:uid="{00000000-0005-0000-0000-0000E3000000}"/>
    <cellStyle name="_NTMK forecast 2006-1_Альбом форм к БК 2008 общие_Бюджетные формы за декабрь 2008г  от 21 11 08г _Прочая СЛАЙД " xfId="229" xr:uid="{00000000-0005-0000-0000-0000E4000000}"/>
    <cellStyle name="_NTMK forecast 2006-1_Альбом форм к БК 2008 общие_Бюджетные формы за декабрь 2008г  от 21 11 08г _Прочая СЛАЙД _Освоение  финансирование 16 05 2011г " xfId="230" xr:uid="{00000000-0005-0000-0000-0000E5000000}"/>
    <cellStyle name="_NTMK forecast 2006-1_Альбом форм к БК 2008 общие_Бюджетные формы за декабрь 2008г  от 21 11 08г _Прочая СЛАЙД _Освоение  финансирование 20 05 2011г " xfId="231" xr:uid="{00000000-0005-0000-0000-0000E6000000}"/>
    <cellStyle name="_NTMK forecast 2006-1_Альбом форм к БК 2008 общие_ДП-1 Завершающий этап от 07 12 2009 на всё фин-е с изм " xfId="232" xr:uid="{00000000-0005-0000-0000-0000E7000000}"/>
    <cellStyle name="_NTMK forecast 2006-1_Альбом форм к БК 2008 общие_ДП-1 Завершающий этап от 07 12 2009 на всё фин-е с изм _Освоение  финансирование 16 05 2011г " xfId="233" xr:uid="{00000000-0005-0000-0000-0000E8000000}"/>
    <cellStyle name="_NTMK forecast 2006-1_Альбом форм к БК 2008 общие_ДП-1 Завершающий этап от 07 12 2009 на всё фин-е с изм _Освоение  финансирование 20 05 2011г " xfId="234" xr:uid="{00000000-0005-0000-0000-0000E9000000}"/>
    <cellStyle name="_NTMK forecast 2006-1_Бюджетные формы за декабрь 2008г  от 21 11 08г " xfId="235" xr:uid="{00000000-0005-0000-0000-0000EA000000}"/>
    <cellStyle name="_NTMK forecast 2006-1_Бюджетные формы за декабрь 2008г  от 21 11 08г _Освоение  финансирование 16 05 2011г " xfId="236" xr:uid="{00000000-0005-0000-0000-0000EB000000}"/>
    <cellStyle name="_NTMK forecast 2006-1_Бюджетные формы за декабрь 2008г  от 21 11 08г _Освоение  финансирование 20 05 2011г " xfId="237" xr:uid="{00000000-0005-0000-0000-0000EC000000}"/>
    <cellStyle name="_NTMK forecast 2006-1_Бюджетные формы за декабрь 2008г  от 21 11 08г _Прочая СЛАЙД " xfId="238" xr:uid="{00000000-0005-0000-0000-0000ED000000}"/>
    <cellStyle name="_NTMK forecast 2006-1_Бюджетные формы за декабрь 2008г  от 21 11 08г _Прочая СЛАЙД _Освоение  финансирование 16 05 2011г " xfId="239" xr:uid="{00000000-0005-0000-0000-0000EE000000}"/>
    <cellStyle name="_NTMK forecast 2006-1_Бюджетные формы за декабрь 2008г  от 21 11 08г _Прочая СЛАЙД _Освоение  финансирование 20 05 2011г " xfId="240" xr:uid="{00000000-0005-0000-0000-0000EF000000}"/>
    <cellStyle name="_NTMK forecast 2006-1_График ремонтов_Бюджетные формы за декабрь 2008г  от 21 11 08г " xfId="241" xr:uid="{00000000-0005-0000-0000-0000F0000000}"/>
    <cellStyle name="_NTMK forecast 2006-1_График ремонтов_Бюджетные формы за декабрь 2008г  от 21 11 08г _Освоение  финансирование 16 05 2011г " xfId="242" xr:uid="{00000000-0005-0000-0000-0000F1000000}"/>
    <cellStyle name="_NTMK forecast 2006-1_График ремонтов_Бюджетные формы за декабрь 2008г  от 21 11 08г _Освоение  финансирование 20 05 2011г " xfId="243" xr:uid="{00000000-0005-0000-0000-0000F2000000}"/>
    <cellStyle name="_NTMK forecast 2006-1_График ремонтов_Бюджетные формы за декабрь 2008г  от 21 11 08г _Прочая СЛАЙД " xfId="244" xr:uid="{00000000-0005-0000-0000-0000F3000000}"/>
    <cellStyle name="_NTMK forecast 2006-1_График ремонтов_Бюджетные формы за декабрь 2008г  от 21 11 08г _Прочая СЛАЙД _Освоение  финансирование 16 05 2011г " xfId="245" xr:uid="{00000000-0005-0000-0000-0000F4000000}"/>
    <cellStyle name="_NTMK forecast 2006-1_График ремонтов_Бюджетные формы за декабрь 2008г  от 21 11 08г _Прочая СЛАЙД _Освоение  финансирование 20 05 2011г " xfId="246" xr:uid="{00000000-0005-0000-0000-0000F5000000}"/>
    <cellStyle name="_NTMK forecast 2006-1_График ремонтов_ДП-1 Завершающий этап от 07 12 2009 на всё фин-е с изм " xfId="247" xr:uid="{00000000-0005-0000-0000-0000F6000000}"/>
    <cellStyle name="_NTMK forecast 2006-1_График ремонтов_ДП-1 Завершающий этап от 07 12 2009 на всё фин-е с изм _Освоение  финансирование 16 05 2011г " xfId="248" xr:uid="{00000000-0005-0000-0000-0000F7000000}"/>
    <cellStyle name="_NTMK forecast 2006-1_График ремонтов_ДП-1 Завершающий этап от 07 12 2009 на всё фин-е с изм _Освоение  финансирование 20 05 2011г " xfId="249" xr:uid="{00000000-0005-0000-0000-0000F8000000}"/>
    <cellStyle name="_NTMK forecast 2006-1_ДП-1 Завершающий этап от 07 12 2009 на всё фин-е с изм " xfId="250" xr:uid="{00000000-0005-0000-0000-0000F9000000}"/>
    <cellStyle name="_NTMK forecast 2006-1_ДП-1 Завершающий этап от 07 12 2009 на всё фин-е с изм _Освоение  финансирование 16 05 2011г " xfId="251" xr:uid="{00000000-0005-0000-0000-0000FA000000}"/>
    <cellStyle name="_NTMK forecast 2006-1_ДП-1 Завершающий этап от 07 12 2009 на всё фин-е с изм _Освоение  финансирование 20 05 2011г " xfId="252" xr:uid="{00000000-0005-0000-0000-0000FB000000}"/>
    <cellStyle name="_NTMK forecast 2006-1_Книга1_Бюджетные формы за декабрь 2008г  от 21 11 08г " xfId="253" xr:uid="{00000000-0005-0000-0000-0000FC000000}"/>
    <cellStyle name="_NTMK forecast 2006-1_Книга1_Бюджетные формы за декабрь 2008г  от 21 11 08г _Освоение  финансирование 16 05 2011г " xfId="254" xr:uid="{00000000-0005-0000-0000-0000FD000000}"/>
    <cellStyle name="_NTMK forecast 2006-1_Книга1_Бюджетные формы за декабрь 2008г  от 21 11 08г _Освоение  финансирование 20 05 2011г " xfId="255" xr:uid="{00000000-0005-0000-0000-0000FE000000}"/>
    <cellStyle name="_NTMK forecast 2006-1_Книга1_Бюджетные формы за декабрь 2008г  от 21 11 08г _Прочая СЛАЙД " xfId="256" xr:uid="{00000000-0005-0000-0000-0000FF000000}"/>
    <cellStyle name="_NTMK forecast 2006-1_Книга1_Бюджетные формы за декабрь 2008г  от 21 11 08г _Прочая СЛАЙД _Освоение  финансирование 16 05 2011г " xfId="257" xr:uid="{00000000-0005-0000-0000-000000010000}"/>
    <cellStyle name="_NTMK forecast 2006-1_Книга1_Бюджетные формы за декабрь 2008г  от 21 11 08г _Прочая СЛАЙД _Освоение  финансирование 20 05 2011г " xfId="258" xr:uid="{00000000-0005-0000-0000-000001010000}"/>
    <cellStyle name="_NTMK forecast 2006-1_Книга1_ДП-1 Завершающий этап от 07 12 2009 на всё фин-е с изм " xfId="259" xr:uid="{00000000-0005-0000-0000-000002010000}"/>
    <cellStyle name="_NTMK forecast 2006-1_Книга1_ДП-1 Завершающий этап от 07 12 2009 на всё фин-е с изм _Освоение  финансирование 16 05 2011г " xfId="260" xr:uid="{00000000-0005-0000-0000-000003010000}"/>
    <cellStyle name="_NTMK forecast 2006-1_Книга1_ДП-1 Завершающий этап от 07 12 2009 на всё фин-е с изм _Освоение  финансирование 20 05 2011г " xfId="261" xr:uid="{00000000-0005-0000-0000-000004010000}"/>
    <cellStyle name="_NTMK forecast 2006-1_ПРМ пакет_НКМК_Шаблон_ДП-1 Завершающий этап от 07 12 2009 на всё фин-е с изм " xfId="262" xr:uid="{00000000-0005-0000-0000-000005010000}"/>
    <cellStyle name="_NTMK forecast 2006-1_ПРМ пакет_НКМК_Шаблон_ДП-1 Завершающий этап от 07 12 2009 на всё фин-е с изм _Освоение  финансирование 16 05 2011г " xfId="263" xr:uid="{00000000-0005-0000-0000-000006010000}"/>
    <cellStyle name="_NTMK forecast 2006-1_ПРМ пакет_НКМК_Шаблон_ДП-1 Завершающий этап от 07 12 2009 на всё фин-е с изм _Освоение  финансирование 20 05 2011г " xfId="264" xr:uid="{00000000-0005-0000-0000-000007010000}"/>
    <cellStyle name="_NTMK forecast 2006-1_Производственая программа 2007 г. бюджет МП_Бюджетные формы за декабрь 2008г  от 21 11 08г " xfId="265" xr:uid="{00000000-0005-0000-0000-000008010000}"/>
    <cellStyle name="_NTMK forecast 2006-1_Производственая программа 2007 г. бюджет МП_Бюджетные формы за декабрь 2008г  от 21 11 08г _Освоение  финансирование 16 05 2011г " xfId="266" xr:uid="{00000000-0005-0000-0000-000009010000}"/>
    <cellStyle name="_NTMK forecast 2006-1_Производственая программа 2007 г. бюджет МП_Бюджетные формы за декабрь 2008г  от 21 11 08г _Освоение  финансирование 20 05 2011г " xfId="267" xr:uid="{00000000-0005-0000-0000-00000A010000}"/>
    <cellStyle name="_NTMK forecast 2006-1_Производственая программа 2007 г. бюджет МП_Бюджетные формы за декабрь 2008г  от 21 11 08г _Прочая СЛАЙД " xfId="268" xr:uid="{00000000-0005-0000-0000-00000B010000}"/>
    <cellStyle name="_NTMK forecast 2006-1_Производственая программа 2007 г. бюджет МП_Бюджетные формы за декабрь 2008г  от 21 11 08г _Прочая СЛАЙД _Освоение  финансирование 16 05 2011г " xfId="269" xr:uid="{00000000-0005-0000-0000-00000C010000}"/>
    <cellStyle name="_NTMK forecast 2006-1_Производственая программа 2007 г. бюджет МП_Бюджетные формы за декабрь 2008г  от 21 11 08г _Прочая СЛАЙД _Освоение  финансирование 20 05 2011г " xfId="270" xr:uid="{00000000-0005-0000-0000-00000D010000}"/>
    <cellStyle name="_NTMK forecast 2006-1_Производственая программа 2007 г. бюджет МП_ДП-1 Завершающий этап от 07 12 2009 на всё фин-е с изм " xfId="271" xr:uid="{00000000-0005-0000-0000-00000E010000}"/>
    <cellStyle name="_NTMK forecast 2006-1_Производственая программа 2007 г. бюджет МП_ДП-1 Завершающий этап от 07 12 2009 на всё фин-е с изм _Освоение  финансирование 16 05 2011г " xfId="272" xr:uid="{00000000-0005-0000-0000-00000F010000}"/>
    <cellStyle name="_NTMK forecast 2006-1_Производственая программа 2007 г. бюджет МП_ДП-1 Завершающий этап от 07 12 2009 на всё фин-е с изм _Освоение  финансирование 20 05 2011г " xfId="273" xr:uid="{00000000-0005-0000-0000-000010010000}"/>
    <cellStyle name="_NTMK forecast 2006-1_Рабочий капитал январь без св " xfId="274" xr:uid="{00000000-0005-0000-0000-000011010000}"/>
    <cellStyle name="_NTMK forecast 2006-1_Рабочий капитал январь без св _Освоение  финансирование 16 05 2011г " xfId="275" xr:uid="{00000000-0005-0000-0000-000012010000}"/>
    <cellStyle name="_NTMK forecast 2006-1_Рабочий капитал январь без св _Освоение  финансирование 20 05 2011г " xfId="276" xr:uid="{00000000-0005-0000-0000-000013010000}"/>
    <cellStyle name="_NTMK forecast 2006-1_Ремонт на 2008_Бюджетные формы за декабрь 2008г  от 21 11 08г " xfId="277" xr:uid="{00000000-0005-0000-0000-000014010000}"/>
    <cellStyle name="_NTMK forecast 2006-1_Ремонт на 2008_Бюджетные формы за декабрь 2008г  от 21 11 08г _Освоение  финансирование 16 05 2011г " xfId="278" xr:uid="{00000000-0005-0000-0000-000015010000}"/>
    <cellStyle name="_NTMK forecast 2006-1_Ремонт на 2008_Бюджетные формы за декабрь 2008г  от 21 11 08г _Освоение  финансирование 20 05 2011г " xfId="279" xr:uid="{00000000-0005-0000-0000-000016010000}"/>
    <cellStyle name="_NTMK forecast 2006-1_Ремонт на 2008_Бюджетные формы за декабрь 2008г  от 21 11 08г _Прочая СЛАЙД " xfId="280" xr:uid="{00000000-0005-0000-0000-000017010000}"/>
    <cellStyle name="_NTMK forecast 2006-1_Ремонт на 2008_Бюджетные формы за декабрь 2008г  от 21 11 08г _Прочая СЛАЙД _Освоение  финансирование 16 05 2011г " xfId="281" xr:uid="{00000000-0005-0000-0000-000018010000}"/>
    <cellStyle name="_NTMK forecast 2006-1_Ремонт на 2008_Бюджетные формы за декабрь 2008г  от 21 11 08г _Прочая СЛАЙД _Освоение  финансирование 20 05 2011г " xfId="282" xr:uid="{00000000-0005-0000-0000-000019010000}"/>
    <cellStyle name="_NTMK forecast 2006-1_Ремонт на 2008_ДП-1 Завершающий этап от 07 12 2009 на всё фин-е с изм " xfId="283" xr:uid="{00000000-0005-0000-0000-00001A010000}"/>
    <cellStyle name="_NTMK forecast 2006-1_Ремонт на 2008_ДП-1 Завершающий этап от 07 12 2009 на всё фин-е с изм _Освоение  финансирование 16 05 2011г " xfId="284" xr:uid="{00000000-0005-0000-0000-00001B010000}"/>
    <cellStyle name="_NTMK forecast 2006-1_Ремонт на 2008_ДП-1 Завершающий этап от 07 12 2009 на всё фин-е с изм _Освоение  финансирование 20 05 2011г " xfId="285" xr:uid="{00000000-0005-0000-0000-00001C010000}"/>
    <cellStyle name="_NTMK forecast 2006-1_Сарех 2008 на 08.10.07г. с 62 млн._Бюджетные формы за декабрь 2008г  от 21 11 08г " xfId="286" xr:uid="{00000000-0005-0000-0000-00001D010000}"/>
    <cellStyle name="_NTMK forecast 2006-1_Сарех 2008 на 08.10.07г. с 62 млн._Бюджетные формы за декабрь 2008г  от 21 11 08г _Освоение  финансирование 16 05 2011г " xfId="287" xr:uid="{00000000-0005-0000-0000-00001E010000}"/>
    <cellStyle name="_NTMK forecast 2006-1_Сарех 2008 на 08.10.07г. с 62 млн._Бюджетные формы за декабрь 2008г  от 21 11 08г _Освоение  финансирование 20 05 2011г " xfId="288" xr:uid="{00000000-0005-0000-0000-00001F010000}"/>
    <cellStyle name="_NTMK forecast 2006-1_Сарех 2008 на 08.10.07г. с 62 млн._Бюджетные формы за декабрь 2008г  от 21 11 08г _Прочая СЛАЙД " xfId="289" xr:uid="{00000000-0005-0000-0000-000020010000}"/>
    <cellStyle name="_NTMK forecast 2006-1_Сарех 2008 на 08.10.07г. с 62 млн._Бюджетные формы за декабрь 2008г  от 21 11 08г _Прочая СЛАЙД _Освоение  финансирование 16 05 2011г " xfId="290" xr:uid="{00000000-0005-0000-0000-000021010000}"/>
    <cellStyle name="_NTMK forecast 2006-1_Сарех 2008 на 08.10.07г. с 62 млн._Бюджетные формы за декабрь 2008г  от 21 11 08г _Прочая СЛАЙД _Освоение  финансирование 20 05 2011г " xfId="291" xr:uid="{00000000-0005-0000-0000-000022010000}"/>
    <cellStyle name="_NTMK forecast 2006-1_Сарех 2008 на 08.10.07г. с 62 млн._ДП-1 Завершающий этап от 07 12 2009 на всё фин-е с изм " xfId="292" xr:uid="{00000000-0005-0000-0000-000023010000}"/>
    <cellStyle name="_NTMK forecast 2006-1_Сарех 2008 на 08.10.07г. с 62 млн._ДП-1 Завершающий этап от 07 12 2009 на всё фин-е с изм _Освоение  финансирование 16 05 2011г " xfId="293" xr:uid="{00000000-0005-0000-0000-000024010000}"/>
    <cellStyle name="_NTMK forecast 2006-1_Сарех 2008 на 08.10.07г. с 62 млн._ДП-1 Завершающий этап от 07 12 2009 на всё фин-е с изм _Освоение  финансирование 20 05 2011г " xfId="294" xr:uid="{00000000-0005-0000-0000-000025010000}"/>
    <cellStyle name="_NTMK forecast 2006-1_Формат презентации 2кв2007_МП_Бюджетные формы за декабрь 2008г  от 21 11 08г " xfId="295" xr:uid="{00000000-0005-0000-0000-000026010000}"/>
    <cellStyle name="_NTMK forecast 2006-1_Формат презентации 2кв2007_МП_Бюджетные формы за декабрь 2008г  от 21 11 08г _Освоение  финансирование 16 05 2011г " xfId="296" xr:uid="{00000000-0005-0000-0000-000027010000}"/>
    <cellStyle name="_NTMK forecast 2006-1_Формат презентации 2кв2007_МП_Бюджетные формы за декабрь 2008г  от 21 11 08г _Освоение  финансирование 20 05 2011г " xfId="297" xr:uid="{00000000-0005-0000-0000-000028010000}"/>
    <cellStyle name="_NTMK forecast 2006-1_Формат презентации 2кв2007_МП_Бюджетные формы за декабрь 2008г  от 21 11 08г _Прочая СЛАЙД " xfId="298" xr:uid="{00000000-0005-0000-0000-000029010000}"/>
    <cellStyle name="_NTMK forecast 2006-1_Формат презентации 2кв2007_МП_Бюджетные формы за декабрь 2008г  от 21 11 08г _Прочая СЛАЙД _Освоение  финансирование 16 05 2011г " xfId="299" xr:uid="{00000000-0005-0000-0000-00002A010000}"/>
    <cellStyle name="_NTMK forecast 2006-1_Формат презентации 2кв2007_МП_Бюджетные формы за декабрь 2008г  от 21 11 08г _Прочая СЛАЙД _Освоение  финансирование 20 05 2011г " xfId="300" xr:uid="{00000000-0005-0000-0000-00002B010000}"/>
    <cellStyle name="_NTMK forecast 2006-1_Формат презентации 2кв2007_МП_ДП-1 Завершающий этап от 07 12 2009 на всё фин-е с изм " xfId="301" xr:uid="{00000000-0005-0000-0000-00002C010000}"/>
    <cellStyle name="_NTMK forecast 2006-1_Формат презентации 2кв2007_МП_ДП-1 Завершающий этап от 07 12 2009 на всё фин-е с изм _Освоение  финансирование 16 05 2011г " xfId="302" xr:uid="{00000000-0005-0000-0000-00002D010000}"/>
    <cellStyle name="_NTMK forecast 2006-1_Формат презентации 2кв2007_МП_ДП-1 Завершающий этап от 07 12 2009 на всё фин-е с изм _Освоение  финансирование 20 05 2011г " xfId="303" xr:uid="{00000000-0005-0000-0000-00002E010000}"/>
    <cellStyle name="_Obd_Svod_ДП-1 Завершающий этап от 07 12 2009 на всё фин-е с изм " xfId="304" xr:uid="{00000000-0005-0000-0000-00002F010000}"/>
    <cellStyle name="_Obd_Svod2_ДП-1 Завершающий этап от 07 12 2009 на всё фин-е с изм " xfId="305" xr:uid="{00000000-0005-0000-0000-000030010000}"/>
    <cellStyle name="_Obd_Svod5_ДП-1 Завершающий этап от 07 12 2009 на всё фин-е с изм " xfId="306" xr:uid="{00000000-0005-0000-0000-000031010000}"/>
    <cellStyle name="_Omfal DCF model_Бюджетные формы за декабрь 2008г  от 21 11 08г " xfId="307" xr:uid="{00000000-0005-0000-0000-000032010000}"/>
    <cellStyle name="_Omfal DCF model_Бюджетные формы за декабрь 2008г  от 21 11 08г _Освоение  финансирование 16 05 2011г " xfId="308" xr:uid="{00000000-0005-0000-0000-000033010000}"/>
    <cellStyle name="_Omfal DCF model_Бюджетные формы за декабрь 2008г  от 21 11 08г _Освоение  финансирование 20 05 2011г " xfId="309" xr:uid="{00000000-0005-0000-0000-000034010000}"/>
    <cellStyle name="_Omfal DCF model_ДП-1 Завершающий этап от 07 12 2009 на всё фин-е с изм " xfId="310" xr:uid="{00000000-0005-0000-0000-000035010000}"/>
    <cellStyle name="_Omfal DCF model_ДП-1 Завершающий этап от 07 12 2009 на всё фин-е с изм _Освоение  финансирование 16 05 2011г " xfId="311" xr:uid="{00000000-0005-0000-0000-000036010000}"/>
    <cellStyle name="_Omfal DCF model_ДП-1 Завершающий этап от 07 12 2009 на всё фин-е с изм _Освоение  финансирование 20 05 2011г " xfId="312" xr:uid="{00000000-0005-0000-0000-000037010000}"/>
    <cellStyle name="_Plan 2007 (margin)_ДП1_Бюджетные формы за декабрь 2008г  от 21 11 08г " xfId="313" xr:uid="{00000000-0005-0000-0000-000038010000}"/>
    <cellStyle name="_Plan 2007 (margin)_ДП1_Бюджетные формы за декабрь 2008г  от 21 11 08г _Освоение  финансирование 16 05 2011г " xfId="314" xr:uid="{00000000-0005-0000-0000-000039010000}"/>
    <cellStyle name="_Plan 2007 (margin)_ДП1_Бюджетные формы за декабрь 2008г  от 21 11 08г _Освоение  финансирование 20 05 2011г " xfId="315" xr:uid="{00000000-0005-0000-0000-00003A010000}"/>
    <cellStyle name="_Plan 2007 (margin)_ДП1_Бюджетные формы за декабрь 2008г  от 21 11 08г _Прочая СЛАЙД " xfId="316" xr:uid="{00000000-0005-0000-0000-00003B010000}"/>
    <cellStyle name="_Plan 2007 (margin)_ДП1_Бюджетные формы за декабрь 2008г  от 21 11 08г _Прочая СЛАЙД _Освоение  финансирование 16 05 2011г " xfId="317" xr:uid="{00000000-0005-0000-0000-00003C010000}"/>
    <cellStyle name="_Plan 2007 (margin)_ДП1_Бюджетные формы за декабрь 2008г  от 21 11 08г _Прочая СЛАЙД _Освоение  финансирование 20 05 2011г " xfId="318" xr:uid="{00000000-0005-0000-0000-00003D010000}"/>
    <cellStyle name="_Plan 2007 (margin)_ДП1_ДП-1 Завершающий этап от 07 12 2009 на всё фин-е с изм " xfId="319" xr:uid="{00000000-0005-0000-0000-00003E010000}"/>
    <cellStyle name="_Plan 2007 (margin)_ДП1_ДП-1 Завершающий этап от 07 12 2009 на всё фин-е с изм _Освоение  финансирование 16 05 2011г " xfId="320" xr:uid="{00000000-0005-0000-0000-00003F010000}"/>
    <cellStyle name="_Plan 2007 (margin)_ДП1_ДП-1 Завершающий этап от 07 12 2009 на всё фин-е с изм _Освоение  финансирование 20 05 2011г " xfId="321" xr:uid="{00000000-0005-0000-0000-000040010000}"/>
    <cellStyle name="_Plan 2007 (margin)_ДП1_ПРМ пакет_НКМК_Шаблон_ДП-1 Завершающий этап от 07 12 2009 на всё фин-е с изм " xfId="322" xr:uid="{00000000-0005-0000-0000-000041010000}"/>
    <cellStyle name="_Plan 2007 (margin)_ДП1_ПРМ пакет_НКМК_Шаблон_ДП-1 Завершающий этап от 07 12 2009 на всё фин-е с изм _Освоение  финансирование 16 05 2011г " xfId="323" xr:uid="{00000000-0005-0000-0000-000042010000}"/>
    <cellStyle name="_Plan 2007 (margin)_ДП1_ПРМ пакет_НКМК_Шаблон_ДП-1 Завершающий этап от 07 12 2009 на всё фин-е с изм _Освоение  финансирование 20 05 2011г " xfId="324" xr:uid="{00000000-0005-0000-0000-000043010000}"/>
    <cellStyle name="_Plan 2007 (margin)_ДП1_Рабочий капитал январь без св " xfId="325" xr:uid="{00000000-0005-0000-0000-000044010000}"/>
    <cellStyle name="_Plan 2007 (margin)_ДП1_Рабочий капитал январь без св _Освоение  финансирование 16 05 2011г " xfId="326" xr:uid="{00000000-0005-0000-0000-000045010000}"/>
    <cellStyle name="_Plan 2007 (margin)_ДП1_Рабочий капитал январь без св _Освоение  финансирование 20 05 2011г " xfId="327" xr:uid="{00000000-0005-0000-0000-000046010000}"/>
    <cellStyle name="_PLCF  as of 17 04 2007_ДП-1 Завершающий этап от 07 12 2009 на всё фин-е с изм " xfId="328" xr:uid="{00000000-0005-0000-0000-000047010000}"/>
    <cellStyle name="_PRM НКМК июнь-прогноз (3)_Бюджетные формы за декабрь 2008г  от 21 11 08г " xfId="329" xr:uid="{00000000-0005-0000-0000-000048010000}"/>
    <cellStyle name="_PRM НКМК июнь-прогноз (3)_Бюджетные формы за декабрь 2008г  от 21 11 08г _Освоение  финансирование 16 05 2011г " xfId="330" xr:uid="{00000000-0005-0000-0000-000049010000}"/>
    <cellStyle name="_PRM НКМК июнь-прогноз (3)_Бюджетные формы за декабрь 2008г  от 21 11 08г _Освоение  финансирование 20 05 2011г " xfId="331" xr:uid="{00000000-0005-0000-0000-00004A010000}"/>
    <cellStyle name="_PRM НКМК июнь-прогноз (3)_Бюджетные формы за декабрь 2008г  от 21 11 08г _Прочая СЛАЙД " xfId="332" xr:uid="{00000000-0005-0000-0000-00004B010000}"/>
    <cellStyle name="_PRM НКМК июнь-прогноз (3)_Бюджетные формы за декабрь 2008г  от 21 11 08г _Прочая СЛАЙД _Освоение  финансирование 16 05 2011г " xfId="333" xr:uid="{00000000-0005-0000-0000-00004C010000}"/>
    <cellStyle name="_PRM НКМК июнь-прогноз (3)_Бюджетные формы за декабрь 2008г  от 21 11 08г _Прочая СЛАЙД _Освоение  финансирование 20 05 2011г " xfId="334" xr:uid="{00000000-0005-0000-0000-00004D010000}"/>
    <cellStyle name="_PRM НКМК июнь-прогноз (3)_ДП-1 Завершающий этап от 07 12 2009 на всё фин-е с изм " xfId="335" xr:uid="{00000000-0005-0000-0000-00004E010000}"/>
    <cellStyle name="_PRM НКМК июнь-прогноз (3)_ДП-1 Завершающий этап от 07 12 2009 на всё фин-е с изм _Освоение  финансирование 16 05 2011г " xfId="336" xr:uid="{00000000-0005-0000-0000-00004F010000}"/>
    <cellStyle name="_PRM НКМК июнь-прогноз (3)_ДП-1 Завершающий этап от 07 12 2009 на всё фин-е с изм _Освоение  финансирование 20 05 2011г " xfId="337" xr:uid="{00000000-0005-0000-0000-000050010000}"/>
    <cellStyle name="_PRM отчет ЗСМК_Бюджетные формы за декабрь 2008г  от 21 11 08г " xfId="338" xr:uid="{00000000-0005-0000-0000-000051010000}"/>
    <cellStyle name="_PRM отчет ЗСМК_Бюджетные формы за декабрь 2008г  от 21 11 08г _Освоение  финансирование 16 05 2011г " xfId="339" xr:uid="{00000000-0005-0000-0000-000052010000}"/>
    <cellStyle name="_PRM отчет ЗСМК_Бюджетные формы за декабрь 2008г  от 21 11 08г _Освоение  финансирование 20 05 2011г " xfId="340" xr:uid="{00000000-0005-0000-0000-000053010000}"/>
    <cellStyle name="_PRM отчет ЗСМК_Бюджетные формы за декабрь 2008г  от 21 11 08г _Прочая СЛАЙД " xfId="341" xr:uid="{00000000-0005-0000-0000-000054010000}"/>
    <cellStyle name="_PRM отчет ЗСМК_Бюджетные формы за декабрь 2008г  от 21 11 08г _Прочая СЛАЙД _Освоение  финансирование 16 05 2011г " xfId="342" xr:uid="{00000000-0005-0000-0000-000055010000}"/>
    <cellStyle name="_PRM отчет ЗСМК_Бюджетные формы за декабрь 2008г  от 21 11 08г _Прочая СЛАЙД _Освоение  финансирование 20 05 2011г " xfId="343" xr:uid="{00000000-0005-0000-0000-000056010000}"/>
    <cellStyle name="_PRM отчет ЗСМК_ДП-1 Завершающий этап от 07 12 2009 на всё фин-е с изм " xfId="344" xr:uid="{00000000-0005-0000-0000-000057010000}"/>
    <cellStyle name="_PRM отчет ЗСМК_ДП-1 Завершающий этап от 07 12 2009 на всё фин-е с изм _Освоение  финансирование 16 05 2011г " xfId="345" xr:uid="{00000000-0005-0000-0000-000058010000}"/>
    <cellStyle name="_PRM отчет ЗСМК_ДП-1 Завершающий этап от 07 12 2009 на всё фин-е с изм _Освоение  финансирование 20 05 2011г " xfId="346" xr:uid="{00000000-0005-0000-0000-000059010000}"/>
    <cellStyle name="_PRM_may_ZSMK_без_WCR_Бюджетные формы за декабрь 2008г  от 21 11 08г " xfId="347" xr:uid="{00000000-0005-0000-0000-00005A010000}"/>
    <cellStyle name="_PRM_may_ZSMK_без_WCR_Бюджетные формы за декабрь 2008г  от 21 11 08г _Освоение  финансирование 16 05 2011г " xfId="348" xr:uid="{00000000-0005-0000-0000-00005B010000}"/>
    <cellStyle name="_PRM_may_ZSMK_без_WCR_Бюджетные формы за декабрь 2008г  от 21 11 08г _Освоение  финансирование 20 05 2011г " xfId="349" xr:uid="{00000000-0005-0000-0000-00005C010000}"/>
    <cellStyle name="_PRM_may_ZSMK_без_WCR_Бюджетные формы за декабрь 2008г  от 21 11 08г _Прочая СЛАЙД " xfId="350" xr:uid="{00000000-0005-0000-0000-00005D010000}"/>
    <cellStyle name="_PRM_may_ZSMK_без_WCR_Бюджетные формы за декабрь 2008г  от 21 11 08г _Прочая СЛАЙД _Освоение  финансирование 16 05 2011г " xfId="351" xr:uid="{00000000-0005-0000-0000-00005E010000}"/>
    <cellStyle name="_PRM_may_ZSMK_без_WCR_Бюджетные формы за декабрь 2008г  от 21 11 08г _Прочая СЛАЙД _Освоение  финансирование 20 05 2011г " xfId="352" xr:uid="{00000000-0005-0000-0000-00005F010000}"/>
    <cellStyle name="_PRM_may_ZSMK_без_WCR_ДП-1 Завершающий этап от 07 12 2009 на всё фин-е с изм " xfId="353" xr:uid="{00000000-0005-0000-0000-000060010000}"/>
    <cellStyle name="_PRM_may_ZSMK_без_WCR_ДП-1 Завершающий этап от 07 12 2009 на всё фин-е с изм _Освоение  финансирование 16 05 2011г " xfId="354" xr:uid="{00000000-0005-0000-0000-000061010000}"/>
    <cellStyle name="_PRM_may_ZSMK_без_WCR_ДП-1 Завершающий этап от 07 12 2009 на всё фин-е с изм _Освоение  финансирование 20 05 2011г " xfId="355" xr:uid="{00000000-0005-0000-0000-000062010000}"/>
    <cellStyle name="_PRM_Бюджетные формы за декабрь 2008г  от 21 11 08г " xfId="356" xr:uid="{00000000-0005-0000-0000-000063010000}"/>
    <cellStyle name="_PRM_Бюджетные формы за декабрь 2008г  от 21 11 08г _Освоение  финансирование 16 05 2011г " xfId="357" xr:uid="{00000000-0005-0000-0000-000064010000}"/>
    <cellStyle name="_PRM_Бюджетные формы за декабрь 2008г  от 21 11 08г _Освоение  финансирование 20 05 2011г " xfId="358" xr:uid="{00000000-0005-0000-0000-000065010000}"/>
    <cellStyle name="_PRM_Бюджетные формы за декабрь 2008г  от 21 11 08г _Прочая СЛАЙД " xfId="359" xr:uid="{00000000-0005-0000-0000-000066010000}"/>
    <cellStyle name="_PRM_Бюджетные формы за декабрь 2008г  от 21 11 08г _Прочая СЛАЙД _Освоение  финансирование 16 05 2011г " xfId="360" xr:uid="{00000000-0005-0000-0000-000067010000}"/>
    <cellStyle name="_PRM_Бюджетные формы за декабрь 2008г  от 21 11 08г _Прочая СЛАЙД _Освоение  финансирование 20 05 2011г " xfId="361" xr:uid="{00000000-0005-0000-0000-000068010000}"/>
    <cellStyle name="_PRM_ДП-1 Завершающий этап от 07 12 2009 на всё фин-е с изм " xfId="362" xr:uid="{00000000-0005-0000-0000-000069010000}"/>
    <cellStyle name="_PRM_ДП-1 Завершающий этап от 07 12 2009 на всё фин-е с изм _Освоение  финансирование 16 05 2011г " xfId="363" xr:uid="{00000000-0005-0000-0000-00006A010000}"/>
    <cellStyle name="_PRM_ДП-1 Завершающий этап от 07 12 2009 на всё фин-е с изм _Освоение  финансирование 20 05 2011г " xfId="364" xr:uid="{00000000-0005-0000-0000-00006B010000}"/>
    <cellStyle name="_PRM_лист МД_4 месяца_2007_15 03 07 (2)_Бюджетные формы за декабрь 2008г  от 21 11 08г " xfId="365" xr:uid="{00000000-0005-0000-0000-00006C010000}"/>
    <cellStyle name="_PRM_лист МД_4 месяца_2007_15 03 07 (2)_Бюджетные формы за декабрь 2008г  от 21 11 08г _Освоение  финансирование 16 05 2011г " xfId="366" xr:uid="{00000000-0005-0000-0000-00006D010000}"/>
    <cellStyle name="_PRM_лист МД_4 месяца_2007_15 03 07 (2)_Бюджетные формы за декабрь 2008г  от 21 11 08г _Освоение  финансирование 20 05 2011г " xfId="367" xr:uid="{00000000-0005-0000-0000-00006E010000}"/>
    <cellStyle name="_PRM_лист МД_4 месяца_2007_15 03 07 (2)_Бюджетные формы за декабрь 2008г  от 21 11 08г _Прочая СЛАЙД " xfId="368" xr:uid="{00000000-0005-0000-0000-00006F010000}"/>
    <cellStyle name="_PRM_лист МД_4 месяца_2007_15 03 07 (2)_Бюджетные формы за декабрь 2008г  от 21 11 08г _Прочая СЛАЙД _Освоение  финансирование 16 05 2011г " xfId="369" xr:uid="{00000000-0005-0000-0000-000070010000}"/>
    <cellStyle name="_PRM_лист МД_4 месяца_2007_15 03 07 (2)_Бюджетные формы за декабрь 2008г  от 21 11 08г _Прочая СЛАЙД _Освоение  финансирование 20 05 2011г " xfId="370" xr:uid="{00000000-0005-0000-0000-000071010000}"/>
    <cellStyle name="_PRM_лист МД_4 месяца_2007_15 03 07 (2)_ДП-1 Завершающий этап от 07 12 2009 на всё фин-е с изм " xfId="371" xr:uid="{00000000-0005-0000-0000-000072010000}"/>
    <cellStyle name="_PRM_лист МД_4 месяца_2007_15 03 07 (2)_ДП-1 Завершающий этап от 07 12 2009 на всё фин-е с изм _Освоение  финансирование 16 05 2011г " xfId="372" xr:uid="{00000000-0005-0000-0000-000073010000}"/>
    <cellStyle name="_PRM_лист МД_4 месяца_2007_15 03 07 (2)_ДП-1 Завершающий этап от 07 12 2009 на всё фин-е с изм _Освоение  финансирование 20 05 2011г " xfId="373" xr:uid="{00000000-0005-0000-0000-000074010000}"/>
    <cellStyle name="_Segment sales evraz_Бюджетные формы за декабрь 2008г  от 21 11 08г " xfId="374" xr:uid="{00000000-0005-0000-0000-000075010000}"/>
    <cellStyle name="_Segment sales evraz_Бюджетные формы за декабрь 2008г  от 21 11 08г _Освоение  финансирование 16 05 2011г " xfId="375" xr:uid="{00000000-0005-0000-0000-000076010000}"/>
    <cellStyle name="_Segment sales evraz_Бюджетные формы за декабрь 2008г  от 21 11 08г _Освоение  финансирование 20 05 2011г " xfId="376" xr:uid="{00000000-0005-0000-0000-000077010000}"/>
    <cellStyle name="_Segment sales evraz_Бюджетные формы за декабрь 2008г  от 21 11 08г _Прочая СЛАЙД " xfId="377" xr:uid="{00000000-0005-0000-0000-000078010000}"/>
    <cellStyle name="_Segment sales evraz_Бюджетные формы за декабрь 2008г  от 21 11 08г _Прочая СЛАЙД _Освоение  финансирование 16 05 2011г " xfId="378" xr:uid="{00000000-0005-0000-0000-000079010000}"/>
    <cellStyle name="_Segment sales evraz_Бюджетные формы за декабрь 2008г  от 21 11 08г _Прочая СЛАЙД _Освоение  финансирование 20 05 2011г " xfId="379" xr:uid="{00000000-0005-0000-0000-00007A010000}"/>
    <cellStyle name="_Segment sales evraz_ДП-1 Завершающий этап от 07 12 2009 на всё фин-е с изм " xfId="380" xr:uid="{00000000-0005-0000-0000-00007B010000}"/>
    <cellStyle name="_Segment sales evraz_ДП-1 Завершающий этап от 07 12 2009 на всё фин-е с изм _Освоение  финансирование 16 05 2011г " xfId="381" xr:uid="{00000000-0005-0000-0000-00007C010000}"/>
    <cellStyle name="_Segment sales evraz_ДП-1 Завершающий этап от 07 12 2009 на всё фин-е с изм _Освоение  финансирование 20 05 2011г " xfId="382" xr:uid="{00000000-0005-0000-0000-00007D010000}"/>
    <cellStyle name="_Segment sales evraz_ПРМ пакет_НКМК_Шаблон_ДП-1 Завершающий этап от 07 12 2009 на всё фин-е с изм " xfId="383" xr:uid="{00000000-0005-0000-0000-00007E010000}"/>
    <cellStyle name="_Segment sales evraz_ПРМ пакет_НКМК_Шаблон_ДП-1 Завершающий этап от 07 12 2009 на всё фин-е с изм _Освоение  финансирование 16 05 2011г " xfId="384" xr:uid="{00000000-0005-0000-0000-00007F010000}"/>
    <cellStyle name="_Segment sales evraz_ПРМ пакет_НКМК_Шаблон_ДП-1 Завершающий этап от 07 12 2009 на всё фин-е с изм _Освоение  финансирование 20 05 2011г " xfId="385" xr:uid="{00000000-0005-0000-0000-000080010000}"/>
    <cellStyle name="_Segment sales evraz_Рабочий капитал январь без св " xfId="386" xr:uid="{00000000-0005-0000-0000-000081010000}"/>
    <cellStyle name="_Segment sales evraz_Рабочий капитал январь без св _Освоение  финансирование 16 05 2011г " xfId="387" xr:uid="{00000000-0005-0000-0000-000082010000}"/>
    <cellStyle name="_Segment sales evraz_Рабочий капитал январь без св _Освоение  финансирование 20 05 2011г " xfId="388" xr:uid="{00000000-0005-0000-0000-000083010000}"/>
    <cellStyle name="_Stahl NK new valuation_15.11.05_Бюджетные формы за декабрь 2008г  от 21 11 08г " xfId="389" xr:uid="{00000000-0005-0000-0000-000084010000}"/>
    <cellStyle name="_Stahl NK new valuation_15.11.05_Бюджетные формы за декабрь 2008г  от 21 11 08г _Освоение  финансирование 16 05 2011г " xfId="390" xr:uid="{00000000-0005-0000-0000-000085010000}"/>
    <cellStyle name="_Stahl NK new valuation_15.11.05_Бюджетные формы за декабрь 2008г  от 21 11 08г _Освоение  финансирование 20 05 2011г " xfId="391" xr:uid="{00000000-0005-0000-0000-000086010000}"/>
    <cellStyle name="_Stahl NK new valuation_15.11.05_Бюджетные формы за декабрь 2008г  от 21 11 08г _Прочая СЛАЙД " xfId="392" xr:uid="{00000000-0005-0000-0000-000087010000}"/>
    <cellStyle name="_Stahl NK new valuation_15.11.05_Бюджетные формы за декабрь 2008г  от 21 11 08г _Прочая СЛАЙД _Освоение  финансирование 16 05 2011г " xfId="393" xr:uid="{00000000-0005-0000-0000-000088010000}"/>
    <cellStyle name="_Stahl NK new valuation_15.11.05_Бюджетные формы за декабрь 2008г  от 21 11 08г _Прочая СЛАЙД _Освоение  финансирование 20 05 2011г " xfId="394" xr:uid="{00000000-0005-0000-0000-000089010000}"/>
    <cellStyle name="_Stahl NK new valuation_15.11.05_ДП-1 Завершающий этап от 07 12 2009 на всё фин-е с изм " xfId="395" xr:uid="{00000000-0005-0000-0000-00008A010000}"/>
    <cellStyle name="_Stahl NK new valuation_15.11.05_ДП-1 Завершающий этап от 07 12 2009 на всё фин-е с изм _Освоение  финансирование 16 05 2011г " xfId="396" xr:uid="{00000000-0005-0000-0000-00008B010000}"/>
    <cellStyle name="_Stahl NK new valuation_15.11.05_ДП-1 Завершающий этап от 07 12 2009 на всё фин-е с изм _Освоение  финансирование 20 05 2011г " xfId="397" xr:uid="{00000000-0005-0000-0000-00008C010000}"/>
    <cellStyle name="_Stahl NK new valuation_15.11.05_ПРМ пакет_НКМК_Шаблон_ДП-1 Завершающий этап от 07 12 2009 на всё фин-е с изм " xfId="398" xr:uid="{00000000-0005-0000-0000-00008D010000}"/>
    <cellStyle name="_Stahl NK new valuation_15.11.05_ПРМ пакет_НКМК_Шаблон_ДП-1 Завершающий этап от 07 12 2009 на всё фин-е с изм _Освоение  финансирование 16 05 2011г " xfId="399" xr:uid="{00000000-0005-0000-0000-00008E010000}"/>
    <cellStyle name="_Stahl NK new valuation_15.11.05_ПРМ пакет_НКМК_Шаблон_ДП-1 Завершающий этап от 07 12 2009 на всё фин-е с изм _Освоение  финансирование 20 05 2011г " xfId="400" xr:uid="{00000000-0005-0000-0000-00008F010000}"/>
    <cellStyle name="_Stahl NK new valuation_15.11.05_Рабочий капитал январь без св " xfId="401" xr:uid="{00000000-0005-0000-0000-000090010000}"/>
    <cellStyle name="_Stahl NK new valuation_15.11.05_Рабочий капитал январь без св _Освоение  финансирование 16 05 2011г " xfId="402" xr:uid="{00000000-0005-0000-0000-000091010000}"/>
    <cellStyle name="_Stahl NK new valuation_15.11.05_Рабочий капитал январь без св _Освоение  финансирование 20 05 2011г " xfId="403" xr:uid="{00000000-0005-0000-0000-000092010000}"/>
    <cellStyle name="_SubHeading_Debt schedule_Бюджетные формы за декабрь 2008г  от 21 11 08г " xfId="404" xr:uid="{00000000-0005-0000-0000-000093010000}"/>
    <cellStyle name="_SubHeading_Debt schedule_Бюджетные формы за декабрь 2008г  от 21 11 08г _Освоение  финансирование 16 05 2011г " xfId="405" xr:uid="{00000000-0005-0000-0000-000094010000}"/>
    <cellStyle name="_SubHeading_Debt schedule_Бюджетные формы за декабрь 2008г  от 21 11 08г _Освоение  финансирование 20 05 2011г " xfId="406" xr:uid="{00000000-0005-0000-0000-000095010000}"/>
    <cellStyle name="_SubHeading_Debt schedule_ДП-1 Завершающий этап от 07 12 2009 на всё фин-е с изм " xfId="407" xr:uid="{00000000-0005-0000-0000-000096010000}"/>
    <cellStyle name="_SubHeading_Debt schedule_ДП-1 Завершающий этап от 07 12 2009 на всё фин-е с изм _Освоение  финансирование 16 05 2011г " xfId="408" xr:uid="{00000000-0005-0000-0000-000097010000}"/>
    <cellStyle name="_SubHeading_Debt schedule_ДП-1 Завершающий этап от 07 12 2009 на всё фин-е с изм _Освоение  финансирование 20 05 2011г " xfId="409" xr:uid="{00000000-0005-0000-0000-000098010000}"/>
    <cellStyle name="_SubHeading_DRG Data_Бюджетные формы за декабрь 2008г  от 21 11 08г " xfId="410" xr:uid="{00000000-0005-0000-0000-000099010000}"/>
    <cellStyle name="_SubHeading_DRG Data_Бюджетные формы за декабрь 2008г  от 21 11 08г _Освоение  финансирование 16 05 2011г " xfId="411" xr:uid="{00000000-0005-0000-0000-00009A010000}"/>
    <cellStyle name="_SubHeading_DRG Data_Бюджетные формы за декабрь 2008г  от 21 11 08г _Освоение  финансирование 20 05 2011г " xfId="412" xr:uid="{00000000-0005-0000-0000-00009B010000}"/>
    <cellStyle name="_SubHeading_DRG Data_ДП-1 Завершающий этап от 07 12 2009 на всё фин-е с изм " xfId="413" xr:uid="{00000000-0005-0000-0000-00009C010000}"/>
    <cellStyle name="_SubHeading_DRG Data_ДП-1 Завершающий этап от 07 12 2009 на всё фин-е с изм _Освоение  финансирование 16 05 2011г " xfId="414" xr:uid="{00000000-0005-0000-0000-00009D010000}"/>
    <cellStyle name="_SubHeading_DRG Data_ДП-1 Завершающий этап от 07 12 2009 на всё фин-е с изм _Освоение  финансирование 20 05 2011г " xfId="415" xr:uid="{00000000-0005-0000-0000-00009E010000}"/>
    <cellStyle name="_SubHeading_Key macto indicators_Бюджетные формы за декабрь 2008г  от 21 11 08г " xfId="416" xr:uid="{00000000-0005-0000-0000-00009F010000}"/>
    <cellStyle name="_SubHeading_Key macto indicators_Бюджетные формы за декабрь 2008г  от 21 11 08г _Освоение  финансирование 16 05 2011г " xfId="417" xr:uid="{00000000-0005-0000-0000-0000A0010000}"/>
    <cellStyle name="_SubHeading_Key macto indicators_Бюджетные формы за декабрь 2008г  от 21 11 08г _Освоение  финансирование 20 05 2011г " xfId="418" xr:uid="{00000000-0005-0000-0000-0000A1010000}"/>
    <cellStyle name="_SubHeading_Key macto indicators_ДП-1 Завершающий этап от 07 12 2009 на всё фин-е с изм " xfId="419" xr:uid="{00000000-0005-0000-0000-0000A2010000}"/>
    <cellStyle name="_SubHeading_Key macto indicators_ДП-1 Завершающий этап от 07 12 2009 на всё фин-е с изм _Освоение  финансирование 16 05 2011г " xfId="420" xr:uid="{00000000-0005-0000-0000-0000A3010000}"/>
    <cellStyle name="_SubHeading_Key macto indicators_ДП-1 Завершающий этап от 07 12 2009 на всё фин-е с изм _Освоение  финансирование 20 05 2011г " xfId="421" xr:uid="{00000000-0005-0000-0000-0000A4010000}"/>
    <cellStyle name="_SubHeading_Meeting october 13_tmk_Бюджетные формы за декабрь 2008г  от 21 11 08г " xfId="422" xr:uid="{00000000-0005-0000-0000-0000A5010000}"/>
    <cellStyle name="_SubHeading_Meeting october 13_tmk_Бюджетные формы за декабрь 2008г  от 21 11 08г _Освоение  финансирование 16 05 2011г " xfId="423" xr:uid="{00000000-0005-0000-0000-0000A6010000}"/>
    <cellStyle name="_SubHeading_Meeting october 13_tmk_Бюджетные формы за декабрь 2008г  от 21 11 08г _Освоение  финансирование 20 05 2011г " xfId="424" xr:uid="{00000000-0005-0000-0000-0000A7010000}"/>
    <cellStyle name="_SubHeading_Meeting october 13_tmk_ДП-1 Завершающий этап от 07 12 2009 на всё фин-е с изм " xfId="425" xr:uid="{00000000-0005-0000-0000-0000A8010000}"/>
    <cellStyle name="_SubHeading_Meeting october 13_tmk_ДП-1 Завершающий этап от 07 12 2009 на всё фин-е с изм _Освоение  финансирование 16 05 2011г " xfId="426" xr:uid="{00000000-0005-0000-0000-0000A9010000}"/>
    <cellStyle name="_SubHeading_Meeting october 13_tmk_ДП-1 Завершающий этап от 07 12 2009 на всё фин-е с изм _Освоение  финансирование 20 05 2011г " xfId="427" xr:uid="{00000000-0005-0000-0000-0000AA010000}"/>
    <cellStyle name="_SubHeading_prestemp_Бюджетные формы за декабрь 2008г  от 21 11 08г " xfId="428" xr:uid="{00000000-0005-0000-0000-0000AB010000}"/>
    <cellStyle name="_SubHeading_prestemp_Бюджетные формы за декабрь 2008г  от 21 11 08г _Освоение  финансирование 16 05 2011г " xfId="429" xr:uid="{00000000-0005-0000-0000-0000AC010000}"/>
    <cellStyle name="_SubHeading_prestemp_Бюджетные формы за декабрь 2008г  от 21 11 08г _Освоение  финансирование 20 05 2011г " xfId="430" xr:uid="{00000000-0005-0000-0000-0000AD010000}"/>
    <cellStyle name="_SubHeading_prestemp_ДП-1 Завершающий этап от 07 12 2009 на всё фин-е с изм " xfId="431" xr:uid="{00000000-0005-0000-0000-0000AE010000}"/>
    <cellStyle name="_SubHeading_prestemp_ДП-1 Завершающий этап от 07 12 2009 на всё фин-е с изм _Освоение  финансирование 16 05 2011г " xfId="432" xr:uid="{00000000-0005-0000-0000-0000AF010000}"/>
    <cellStyle name="_SubHeading_prestemp_ДП-1 Завершающий этап от 07 12 2009 на всё фин-е с изм _Освоение  финансирование 20 05 2011г " xfId="433" xr:uid="{00000000-0005-0000-0000-0000B0010000}"/>
    <cellStyle name="_Table_Debt schedule_Бюджетные формы за декабрь 2008г  от 21 11 08г " xfId="434" xr:uid="{00000000-0005-0000-0000-0000B1010000}"/>
    <cellStyle name="_Table_Debt schedule_Бюджетные формы за декабрь 2008г  от 21 11 08г _Освоение  финансирование 16 05 2011г " xfId="435" xr:uid="{00000000-0005-0000-0000-0000B2010000}"/>
    <cellStyle name="_Table_Debt schedule_Бюджетные формы за декабрь 2008г  от 21 11 08г _Освоение  финансирование 20 05 2011г " xfId="436" xr:uid="{00000000-0005-0000-0000-0000B3010000}"/>
    <cellStyle name="_Table_Debt schedule_ДП-1 Завершающий этап от 07 12 2009 на всё фин-е с изм " xfId="437" xr:uid="{00000000-0005-0000-0000-0000B4010000}"/>
    <cellStyle name="_Table_Debt schedule_ДП-1 Завершающий этап от 07 12 2009 на всё фин-е с изм _Освоение  финансирование 16 05 2011г " xfId="438" xr:uid="{00000000-0005-0000-0000-0000B5010000}"/>
    <cellStyle name="_Table_Debt schedule_ДП-1 Завершающий этап от 07 12 2009 на всё фин-е с изм _Освоение  финансирование 20 05 2011г " xfId="439" xr:uid="{00000000-0005-0000-0000-0000B6010000}"/>
    <cellStyle name="_Table_DRG Data_Бюджетные формы за декабрь 2008г  от 21 11 08г " xfId="440" xr:uid="{00000000-0005-0000-0000-0000B7010000}"/>
    <cellStyle name="_Table_DRG Data_Бюджетные формы за декабрь 2008г  от 21 11 08г _Освоение  финансирование 16 05 2011г " xfId="441" xr:uid="{00000000-0005-0000-0000-0000B8010000}"/>
    <cellStyle name="_Table_DRG Data_Бюджетные формы за декабрь 2008г  от 21 11 08г _Освоение  финансирование 20 05 2011г " xfId="442" xr:uid="{00000000-0005-0000-0000-0000B9010000}"/>
    <cellStyle name="_Table_DRG Data_ДП-1 Завершающий этап от 07 12 2009 на всё фин-е с изм " xfId="443" xr:uid="{00000000-0005-0000-0000-0000BA010000}"/>
    <cellStyle name="_Table_DRG Data_ДП-1 Завершающий этап от 07 12 2009 на всё фин-е с изм _Освоение  финансирование 16 05 2011г " xfId="444" xr:uid="{00000000-0005-0000-0000-0000BB010000}"/>
    <cellStyle name="_Table_DRG Data_ДП-1 Завершающий этап от 07 12 2009 на всё фин-е с изм _Освоение  финансирование 20 05 2011г " xfId="445" xr:uid="{00000000-0005-0000-0000-0000BC010000}"/>
    <cellStyle name="_Table_Key macto indicators_Бюджетные формы за декабрь 2008г  от 21 11 08г " xfId="446" xr:uid="{00000000-0005-0000-0000-0000BD010000}"/>
    <cellStyle name="_Table_Key macto indicators_Бюджетные формы за декабрь 2008г  от 21 11 08г _Освоение  финансирование 16 05 2011г " xfId="447" xr:uid="{00000000-0005-0000-0000-0000BE010000}"/>
    <cellStyle name="_Table_Key macto indicators_Бюджетные формы за декабрь 2008г  от 21 11 08г _Освоение  финансирование 20 05 2011г " xfId="448" xr:uid="{00000000-0005-0000-0000-0000BF010000}"/>
    <cellStyle name="_Table_Key macto indicators_ДП-1 Завершающий этап от 07 12 2009 на всё фин-е с изм " xfId="449" xr:uid="{00000000-0005-0000-0000-0000C0010000}"/>
    <cellStyle name="_Table_Key macto indicators_ДП-1 Завершающий этап от 07 12 2009 на всё фин-е с изм _Освоение  финансирование 16 05 2011г " xfId="450" xr:uid="{00000000-0005-0000-0000-0000C1010000}"/>
    <cellStyle name="_Table_Key macto indicators_ДП-1 Завершающий этап от 07 12 2009 на всё фин-е с изм _Освоение  финансирование 20 05 2011г " xfId="451" xr:uid="{00000000-0005-0000-0000-0000C2010000}"/>
    <cellStyle name="_Table_Meeting october 13_tmk_Бюджетные формы за декабрь 2008г  от 21 11 08г " xfId="452" xr:uid="{00000000-0005-0000-0000-0000C3010000}"/>
    <cellStyle name="_Table_Meeting october 13_tmk_Бюджетные формы за декабрь 2008г  от 21 11 08г _Освоение  финансирование 16 05 2011г " xfId="453" xr:uid="{00000000-0005-0000-0000-0000C4010000}"/>
    <cellStyle name="_Table_Meeting october 13_tmk_Бюджетные формы за декабрь 2008г  от 21 11 08г _Освоение  финансирование 20 05 2011г " xfId="454" xr:uid="{00000000-0005-0000-0000-0000C5010000}"/>
    <cellStyle name="_Table_Meeting october 13_tmk_ДП-1 Завершающий этап от 07 12 2009 на всё фин-е с изм " xfId="455" xr:uid="{00000000-0005-0000-0000-0000C6010000}"/>
    <cellStyle name="_Table_Meeting october 13_tmk_ДП-1 Завершающий этап от 07 12 2009 на всё фин-е с изм _Освоение  финансирование 16 05 2011г " xfId="456" xr:uid="{00000000-0005-0000-0000-0000C7010000}"/>
    <cellStyle name="_Table_Meeting october 13_tmk_ДП-1 Завершающий этап от 07 12 2009 на всё фин-е с изм _Освоение  финансирование 20 05 2011г " xfId="457" xr:uid="{00000000-0005-0000-0000-0000C8010000}"/>
    <cellStyle name="_TableHead_Debt schedule_Бюджетные формы за декабрь 2008г  от 21 11 08г " xfId="458" xr:uid="{00000000-0005-0000-0000-0000C9010000}"/>
    <cellStyle name="_TableHead_Debt schedule_Бюджетные формы за декабрь 2008г  от 21 11 08г _Освоение  финансирование 16 05 2011г " xfId="459" xr:uid="{00000000-0005-0000-0000-0000CA010000}"/>
    <cellStyle name="_TableHead_Debt schedule_Бюджетные формы за декабрь 2008г  от 21 11 08г _Освоение  финансирование 20 05 2011г " xfId="460" xr:uid="{00000000-0005-0000-0000-0000CB010000}"/>
    <cellStyle name="_TableHead_Debt schedule_ДП-1 Завершающий этап от 07 12 2009 на всё фин-е с изм " xfId="461" xr:uid="{00000000-0005-0000-0000-0000CC010000}"/>
    <cellStyle name="_TableHead_Debt schedule_ДП-1 Завершающий этап от 07 12 2009 на всё фин-е с изм _Освоение  финансирование 16 05 2011г " xfId="462" xr:uid="{00000000-0005-0000-0000-0000CD010000}"/>
    <cellStyle name="_TableHead_Debt schedule_ДП-1 Завершающий этап от 07 12 2009 на всё фин-е с изм _Освоение  финансирование 20 05 2011г " xfId="463" xr:uid="{00000000-0005-0000-0000-0000CE010000}"/>
    <cellStyle name="_TableHead_DRG Data_Бюджетные формы за декабрь 2008г  от 21 11 08г " xfId="464" xr:uid="{00000000-0005-0000-0000-0000CF010000}"/>
    <cellStyle name="_TableHead_DRG Data_Бюджетные формы за декабрь 2008г  от 21 11 08г _Освоение  финансирование 16 05 2011г " xfId="465" xr:uid="{00000000-0005-0000-0000-0000D0010000}"/>
    <cellStyle name="_TableHead_DRG Data_Бюджетные формы за декабрь 2008г  от 21 11 08г _Освоение  финансирование 20 05 2011г " xfId="466" xr:uid="{00000000-0005-0000-0000-0000D1010000}"/>
    <cellStyle name="_TableHead_DRG Data_ДП-1 Завершающий этап от 07 12 2009 на всё фин-е с изм " xfId="467" xr:uid="{00000000-0005-0000-0000-0000D2010000}"/>
    <cellStyle name="_TableHead_DRG Data_ДП-1 Завершающий этап от 07 12 2009 на всё фин-е с изм _Освоение  финансирование 16 05 2011г " xfId="468" xr:uid="{00000000-0005-0000-0000-0000D3010000}"/>
    <cellStyle name="_TableHead_DRG Data_ДП-1 Завершающий этап от 07 12 2009 на всё фин-е с изм _Освоение  финансирование 20 05 2011г " xfId="469" xr:uid="{00000000-0005-0000-0000-0000D4010000}"/>
    <cellStyle name="_TableHead_Key macto indicators_Бюджетные формы за декабрь 2008г  от 21 11 08г " xfId="470" xr:uid="{00000000-0005-0000-0000-0000D5010000}"/>
    <cellStyle name="_TableHead_Key macto indicators_Бюджетные формы за декабрь 2008г  от 21 11 08г _Освоение  финансирование 16 05 2011г " xfId="471" xr:uid="{00000000-0005-0000-0000-0000D6010000}"/>
    <cellStyle name="_TableHead_Key macto indicators_Бюджетные формы за декабрь 2008г  от 21 11 08г _Освоение  финансирование 20 05 2011г " xfId="472" xr:uid="{00000000-0005-0000-0000-0000D7010000}"/>
    <cellStyle name="_TableHead_Key macto indicators_ДП-1 Завершающий этап от 07 12 2009 на всё фин-е с изм " xfId="473" xr:uid="{00000000-0005-0000-0000-0000D8010000}"/>
    <cellStyle name="_TableHead_Key macto indicators_ДП-1 Завершающий этап от 07 12 2009 на всё фин-е с изм _Освоение  финансирование 16 05 2011г " xfId="474" xr:uid="{00000000-0005-0000-0000-0000D9010000}"/>
    <cellStyle name="_TableHead_Key macto indicators_ДП-1 Завершающий этап от 07 12 2009 на всё фин-е с изм _Освоение  финансирование 20 05 2011г " xfId="475" xr:uid="{00000000-0005-0000-0000-0000DA010000}"/>
    <cellStyle name="_TableHead_Meeting october 13_tmk_Бюджетные формы за декабрь 2008г  от 21 11 08г " xfId="476" xr:uid="{00000000-0005-0000-0000-0000DB010000}"/>
    <cellStyle name="_TableHead_Meeting october 13_tmk_Бюджетные формы за декабрь 2008г  от 21 11 08г _Освоение  финансирование 16 05 2011г " xfId="477" xr:uid="{00000000-0005-0000-0000-0000DC010000}"/>
    <cellStyle name="_TableHead_Meeting october 13_tmk_Бюджетные формы за декабрь 2008г  от 21 11 08г _Освоение  финансирование 20 05 2011г " xfId="478" xr:uid="{00000000-0005-0000-0000-0000DD010000}"/>
    <cellStyle name="_TableHead_Meeting october 13_tmk_ДП-1 Завершающий этап от 07 12 2009 на всё фин-е с изм " xfId="479" xr:uid="{00000000-0005-0000-0000-0000DE010000}"/>
    <cellStyle name="_TableHead_Meeting october 13_tmk_ДП-1 Завершающий этап от 07 12 2009 на всё фин-е с изм _Освоение  финансирование 16 05 2011г " xfId="480" xr:uid="{00000000-0005-0000-0000-0000DF010000}"/>
    <cellStyle name="_TableHead_Meeting october 13_tmk_ДП-1 Завершающий этап от 07 12 2009 на всё фин-е с изм _Освоение  финансирование 20 05 2011г " xfId="481" xr:uid="{00000000-0005-0000-0000-0000E0010000}"/>
    <cellStyle name="_TableRowHead_Debt schedule_Бюджетные формы за декабрь 2008г  от 21 11 08г " xfId="482" xr:uid="{00000000-0005-0000-0000-0000E1010000}"/>
    <cellStyle name="_TableRowHead_Debt schedule_Бюджетные формы за декабрь 2008г  от 21 11 08г _Освоение  финансирование 16 05 2011г " xfId="483" xr:uid="{00000000-0005-0000-0000-0000E2010000}"/>
    <cellStyle name="_TableRowHead_Debt schedule_Бюджетные формы за декабрь 2008г  от 21 11 08г _Освоение  финансирование 20 05 2011г " xfId="484" xr:uid="{00000000-0005-0000-0000-0000E3010000}"/>
    <cellStyle name="_TableRowHead_Debt schedule_ДП-1 Завершающий этап от 07 12 2009 на всё фин-е с изм " xfId="485" xr:uid="{00000000-0005-0000-0000-0000E4010000}"/>
    <cellStyle name="_TableRowHead_Debt schedule_ДП-1 Завершающий этап от 07 12 2009 на всё фин-е с изм _Освоение  финансирование 16 05 2011г " xfId="486" xr:uid="{00000000-0005-0000-0000-0000E5010000}"/>
    <cellStyle name="_TableRowHead_Debt schedule_ДП-1 Завершающий этап от 07 12 2009 на всё фин-е с изм _Освоение  финансирование 20 05 2011г " xfId="487" xr:uid="{00000000-0005-0000-0000-0000E6010000}"/>
    <cellStyle name="_TableRowHead_DRG Data_Бюджетные формы за декабрь 2008г  от 21 11 08г " xfId="488" xr:uid="{00000000-0005-0000-0000-0000E7010000}"/>
    <cellStyle name="_TableRowHead_DRG Data_Бюджетные формы за декабрь 2008г  от 21 11 08г _Освоение  финансирование 16 05 2011г " xfId="489" xr:uid="{00000000-0005-0000-0000-0000E8010000}"/>
    <cellStyle name="_TableRowHead_DRG Data_Бюджетные формы за декабрь 2008г  от 21 11 08г _Освоение  финансирование 20 05 2011г " xfId="490" xr:uid="{00000000-0005-0000-0000-0000E9010000}"/>
    <cellStyle name="_TableRowHead_DRG Data_ДП-1 Завершающий этап от 07 12 2009 на всё фин-е с изм " xfId="491" xr:uid="{00000000-0005-0000-0000-0000EA010000}"/>
    <cellStyle name="_TableRowHead_DRG Data_ДП-1 Завершающий этап от 07 12 2009 на всё фин-е с изм _Освоение  финансирование 16 05 2011г " xfId="492" xr:uid="{00000000-0005-0000-0000-0000EB010000}"/>
    <cellStyle name="_TableRowHead_DRG Data_ДП-1 Завершающий этап от 07 12 2009 на всё фин-е с изм _Освоение  финансирование 20 05 2011г " xfId="493" xr:uid="{00000000-0005-0000-0000-0000EC010000}"/>
    <cellStyle name="_TableRowHead_Key macto indicators_Бюджетные формы за декабрь 2008г  от 21 11 08г " xfId="494" xr:uid="{00000000-0005-0000-0000-0000ED010000}"/>
    <cellStyle name="_TableRowHead_Key macto indicators_Бюджетные формы за декабрь 2008г  от 21 11 08г _Освоение  финансирование 16 05 2011г " xfId="495" xr:uid="{00000000-0005-0000-0000-0000EE010000}"/>
    <cellStyle name="_TableRowHead_Key macto indicators_Бюджетные формы за декабрь 2008г  от 21 11 08г _Освоение  финансирование 20 05 2011г " xfId="496" xr:uid="{00000000-0005-0000-0000-0000EF010000}"/>
    <cellStyle name="_TableRowHead_Key macto indicators_ДП-1 Завершающий этап от 07 12 2009 на всё фин-е с изм " xfId="497" xr:uid="{00000000-0005-0000-0000-0000F0010000}"/>
    <cellStyle name="_TableRowHead_Key macto indicators_ДП-1 Завершающий этап от 07 12 2009 на всё фин-е с изм _Освоение  финансирование 16 05 2011г " xfId="498" xr:uid="{00000000-0005-0000-0000-0000F1010000}"/>
    <cellStyle name="_TableRowHead_Key macto indicators_ДП-1 Завершающий этап от 07 12 2009 на всё фин-е с изм _Освоение  финансирование 20 05 2011г " xfId="499" xr:uid="{00000000-0005-0000-0000-0000F2010000}"/>
    <cellStyle name="_TableRowHead_Meeting october 13_tmk_Бюджетные формы за декабрь 2008г  от 21 11 08г " xfId="500" xr:uid="{00000000-0005-0000-0000-0000F3010000}"/>
    <cellStyle name="_TableRowHead_Meeting october 13_tmk_Бюджетные формы за декабрь 2008г  от 21 11 08г _Освоение  финансирование 16 05 2011г " xfId="501" xr:uid="{00000000-0005-0000-0000-0000F4010000}"/>
    <cellStyle name="_TableRowHead_Meeting october 13_tmk_Бюджетные формы за декабрь 2008г  от 21 11 08г _Освоение  финансирование 20 05 2011г " xfId="502" xr:uid="{00000000-0005-0000-0000-0000F5010000}"/>
    <cellStyle name="_TableRowHead_Meeting october 13_tmk_ДП-1 Завершающий этап от 07 12 2009 на всё фин-е с изм " xfId="503" xr:uid="{00000000-0005-0000-0000-0000F6010000}"/>
    <cellStyle name="_TableRowHead_Meeting october 13_tmk_ДП-1 Завершающий этап от 07 12 2009 на всё фин-е с изм _Освоение  финансирование 16 05 2011г " xfId="504" xr:uid="{00000000-0005-0000-0000-0000F7010000}"/>
    <cellStyle name="_TableRowHead_Meeting october 13_tmk_ДП-1 Завершающий этап от 07 12 2009 на всё фин-е с изм _Освоение  финансирование 20 05 2011г " xfId="505" xr:uid="{00000000-0005-0000-0000-0000F8010000}"/>
    <cellStyle name="_TableSuperHead_DRG Data_Бюджетные формы за декабрь 2008г  от 21 11 08г " xfId="506" xr:uid="{00000000-0005-0000-0000-0000F9010000}"/>
    <cellStyle name="_TableSuperHead_DRG Data_Бюджетные формы за декабрь 2008г  от 21 11 08г _Освоение  финансирование 16 05 2011г " xfId="507" xr:uid="{00000000-0005-0000-0000-0000FA010000}"/>
    <cellStyle name="_TableSuperHead_DRG Data_Бюджетные формы за декабрь 2008г  от 21 11 08г _Освоение  финансирование 20 05 2011г " xfId="508" xr:uid="{00000000-0005-0000-0000-0000FB010000}"/>
    <cellStyle name="_TableSuperHead_DRG Data_ДП-1 Завершающий этап от 07 12 2009 на всё фин-е с изм " xfId="509" xr:uid="{00000000-0005-0000-0000-0000FC010000}"/>
    <cellStyle name="_TableSuperHead_DRG Data_ДП-1 Завершающий этап от 07 12 2009 на всё фин-е с изм _Освоение  финансирование 16 05 2011г " xfId="510" xr:uid="{00000000-0005-0000-0000-0000FD010000}"/>
    <cellStyle name="_TableSuperHead_DRG Data_ДП-1 Завершающий этап от 07 12 2009 на всё фин-е с изм _Освоение  финансирование 20 05 2011г " xfId="511" xr:uid="{00000000-0005-0000-0000-0000FE010000}"/>
    <cellStyle name="_TableSuperHead_Бюджетные формы за декабрь 2008г  от 21 11 08г " xfId="512" xr:uid="{00000000-0005-0000-0000-0000FF010000}"/>
    <cellStyle name="_TableSuperHead_Бюджетные формы за декабрь 2008г  от 21 11 08г _Освоение  финансирование 16 05 2011г " xfId="513" xr:uid="{00000000-0005-0000-0000-000000020000}"/>
    <cellStyle name="_TableSuperHead_Бюджетные формы за декабрь 2008г  от 21 11 08г _Освоение  финансирование 20 05 2011г " xfId="514" xr:uid="{00000000-0005-0000-0000-000001020000}"/>
    <cellStyle name="_TableSuperHead_ДП-1 Завершающий этап от 07 12 2009 на всё фин-е с изм " xfId="515" xr:uid="{00000000-0005-0000-0000-000002020000}"/>
    <cellStyle name="_TableSuperHead_ДП-1 Завершающий этап от 07 12 2009 на всё фин-е с изм _Освоение  финансирование 16 05 2011г " xfId="516" xr:uid="{00000000-0005-0000-0000-000003020000}"/>
    <cellStyle name="_TableSuperHead_ДП-1 Завершающий этап от 07 12 2009 на всё фин-е с изм _Освоение  финансирование 20 05 2011г " xfId="517" xr:uid="{00000000-0005-0000-0000-000004020000}"/>
    <cellStyle name="_TP DCF model v.2_Бюджетные формы за декабрь 2008г  от 21 11 08г " xfId="518" xr:uid="{00000000-0005-0000-0000-000005020000}"/>
    <cellStyle name="_TP DCF model v.2_Бюджетные формы за декабрь 2008г  от 21 11 08г _Освоение  финансирование 16 05 2011г " xfId="519" xr:uid="{00000000-0005-0000-0000-000006020000}"/>
    <cellStyle name="_TP DCF model v.2_Бюджетные формы за декабрь 2008г  от 21 11 08г _Освоение  финансирование 20 05 2011г " xfId="520" xr:uid="{00000000-0005-0000-0000-000007020000}"/>
    <cellStyle name="_TP DCF model v.2_ДП-1 Завершающий этап от 07 12 2009 на всё фин-е с изм " xfId="521" xr:uid="{00000000-0005-0000-0000-000008020000}"/>
    <cellStyle name="_TP DCF model v.2_ДП-1 Завершающий этап от 07 12 2009 на всё фин-е с изм _Освоение  финансирование 16 05 2011г " xfId="522" xr:uid="{00000000-0005-0000-0000-000009020000}"/>
    <cellStyle name="_TP DCF model v.2_ДП-1 Завершающий этап от 07 12 2009 на всё фин-е с изм _Освоение  финансирование 20 05 2011г " xfId="523" xr:uid="{00000000-0005-0000-0000-00000A020000}"/>
    <cellStyle name="_UFOP 3mo " xfId="524" xr:uid="{00000000-0005-0000-0000-00000B020000}"/>
    <cellStyle name="_Аналитические_признаки" xfId="525" xr:uid="{00000000-0005-0000-0000-00000C020000}"/>
    <cellStyle name="_Аналитические_признаки - исправленная версия" xfId="526" xr:uid="{00000000-0005-0000-0000-00000D020000}"/>
    <cellStyle name="_Бюджет форма июль ОО кап строй  и инвестиции 08 06 07_ДП-1 Завершающий этап от 07 12 2009 на всё фин-е с изм " xfId="527" xr:uid="{00000000-0005-0000-0000-00000E020000}"/>
    <cellStyle name="_Бюджет форма июль ОО кап строй  и инвестиции 08 06 07_ДП-1 Завершающий этап от 07 12 2009 на всё фин-е с изм _Освоение  финансирование 16 05 2011г " xfId="528" xr:uid="{00000000-0005-0000-0000-00000F020000}"/>
    <cellStyle name="_Бюджет форма июль ОО кап строй  и инвестиции 08 06 07_ДП-1 Завершающий этап от 07 12 2009 на всё фин-е с изм _Освоение  финансирование 20 05 2011г " xfId="529" xr:uid="{00000000-0005-0000-0000-000010020000}"/>
    <cellStyle name="_ВВ - Динамика цен 2007г " xfId="530" xr:uid="{00000000-0005-0000-0000-000011020000}"/>
    <cellStyle name="_Выручка от реализации 2008г._Бюджетные формы за декабрь 2008г  от 21 11 08г " xfId="531" xr:uid="{00000000-0005-0000-0000-000012020000}"/>
    <cellStyle name="_Выручка от реализации 2008г._Бюджетные формы за декабрь 2008г  от 21 11 08г _Освоение  финансирование 16 05 2011г " xfId="532" xr:uid="{00000000-0005-0000-0000-000013020000}"/>
    <cellStyle name="_Выручка от реализации 2008г._Бюджетные формы за декабрь 2008г  от 21 11 08г _Освоение  финансирование 20 05 2011г " xfId="533" xr:uid="{00000000-0005-0000-0000-000014020000}"/>
    <cellStyle name="_Выручка от реализации 2008г._Бюджетные формы за декабрь 2008г  от 21 11 08г _Прочая СЛАЙД " xfId="534" xr:uid="{00000000-0005-0000-0000-000015020000}"/>
    <cellStyle name="_Выручка от реализации 2008г._Бюджетные формы за декабрь 2008г  от 21 11 08г _Прочая СЛАЙД _Освоение  финансирование 16 05 2011г " xfId="535" xr:uid="{00000000-0005-0000-0000-000016020000}"/>
    <cellStyle name="_Выручка от реализации 2008г._Бюджетные формы за декабрь 2008г  от 21 11 08г _Прочая СЛАЙД _Освоение  финансирование 20 05 2011г " xfId="536" xr:uid="{00000000-0005-0000-0000-000017020000}"/>
    <cellStyle name="_Гр Фин  1 кв  2010г  в разрезе по мес  с изм " xfId="537" xr:uid="{00000000-0005-0000-0000-000018020000}"/>
    <cellStyle name="_График Фин  1 кв  2010г  в разрезе по мес " xfId="538" xr:uid="{00000000-0005-0000-0000-000019020000}"/>
    <cellStyle name="_Графитированные электроды - Динамика цен 2007г " xfId="539" xr:uid="{00000000-0005-0000-0000-00001A020000}"/>
    <cellStyle name="_ДКЗ 1 01 - 1 05 09 " xfId="540" xr:uid="{00000000-0005-0000-0000-00001B020000}"/>
    <cellStyle name="_ДКЗ 1 01 - 1 05 09 _Освоение  финансирование 16 05 2011г " xfId="541" xr:uid="{00000000-0005-0000-0000-00001C020000}"/>
    <cellStyle name="_ДКЗ 1 01 - 1 05 09 _Освоение  финансирование 20 05 2011г " xfId="542" xr:uid="{00000000-0005-0000-0000-00001D020000}"/>
    <cellStyle name="_Единица отчетности_update" xfId="543" xr:uid="{00000000-0005-0000-0000-00001E020000}"/>
    <cellStyle name="_Зая2005 " xfId="544" xr:uid="{00000000-0005-0000-0000-00001F020000}"/>
    <cellStyle name="_Заявка на май НТМК 06.04_ДП-1 Завершающий этап от 07 12 2009 на всё фин-е с изм " xfId="545" xr:uid="{00000000-0005-0000-0000-000020020000}"/>
    <cellStyle name="_Заявка на май НТМК 06.04_ДП-1 Завершающий этап от 07 12 2009 на всё фин-е с изм _Освоение  финансирование 16 05 2011г " xfId="546" xr:uid="{00000000-0005-0000-0000-000021020000}"/>
    <cellStyle name="_Заявка на май НТМК 06.04_ДП-1 Завершающий этап от 07 12 2009 на всё фин-е с изм _Освоение  финансирование 20 05 2011г " xfId="547" xr:uid="{00000000-0005-0000-0000-000022020000}"/>
    <cellStyle name="_ЗСМК - ПРМ пакет - АВГУСТ (24.07.07 2104)_Бюджетные формы за декабрь 2008г  от 21 11 08г " xfId="548" xr:uid="{00000000-0005-0000-0000-000023020000}"/>
    <cellStyle name="_ЗСМК - ПРМ пакет - АВГУСТ (24.07.07 2104)_Бюджетные формы за декабрь 2008г  от 21 11 08г _Освоение  финансирование 16 05 2011г " xfId="549" xr:uid="{00000000-0005-0000-0000-000024020000}"/>
    <cellStyle name="_ЗСМК - ПРМ пакет - АВГУСТ (24.07.07 2104)_Бюджетные формы за декабрь 2008г  от 21 11 08г _Освоение  финансирование 20 05 2011г " xfId="550" xr:uid="{00000000-0005-0000-0000-000025020000}"/>
    <cellStyle name="_ЗСМК - ПРМ пакет - АВГУСТ (24.07.07 2104)_Бюджетные формы за декабрь 2008г  от 21 11 08г _Прочая СЛАЙД " xfId="551" xr:uid="{00000000-0005-0000-0000-000026020000}"/>
    <cellStyle name="_ЗСМК - ПРМ пакет - АВГУСТ (24.07.07 2104)_Бюджетные формы за декабрь 2008г  от 21 11 08г _Прочая СЛАЙД _Освоение  финансирование 16 05 2011г " xfId="552" xr:uid="{00000000-0005-0000-0000-000027020000}"/>
    <cellStyle name="_ЗСМК - ПРМ пакет - АВГУСТ (24.07.07 2104)_Бюджетные формы за декабрь 2008г  от 21 11 08г _Прочая СЛАЙД _Освоение  финансирование 20 05 2011г " xfId="553" xr:uid="{00000000-0005-0000-0000-000028020000}"/>
    <cellStyle name="_ЗСМК отчет за январь 2006 (2005.12.27) план ЕХ" xfId="554" xr:uid="{00000000-0005-0000-0000-000029020000}"/>
    <cellStyle name="_ЗСМК отчет за январь 2006 (2006.01.10) план2 ЕХ" xfId="555" xr:uid="{00000000-0005-0000-0000-00002A020000}"/>
    <cellStyle name="_ЗСМК_3 3_Расшифровка стр 241за 12мес 2008г " xfId="556" xr:uid="{00000000-0005-0000-0000-00002B020000}"/>
    <cellStyle name="_кальк стали_Бюджетные формы за декабрь 2008г  от 21 11 08г " xfId="557" xr:uid="{00000000-0005-0000-0000-00002C020000}"/>
    <cellStyle name="_кальк стали_Бюджетные формы за декабрь 2008г  от 21 11 08г _Освоение  финансирование 16 05 2011г " xfId="558" xr:uid="{00000000-0005-0000-0000-00002D020000}"/>
    <cellStyle name="_кальк стали_Бюджетные формы за декабрь 2008г  от 21 11 08г _Освоение  финансирование 20 05 2011г " xfId="559" xr:uid="{00000000-0005-0000-0000-00002E020000}"/>
    <cellStyle name="_кальк стали_Бюджетные формы за декабрь 2008г  от 21 11 08г _Прочая СЛАЙД " xfId="560" xr:uid="{00000000-0005-0000-0000-00002F020000}"/>
    <cellStyle name="_кальк стали_Бюджетные формы за декабрь 2008г  от 21 11 08г _Прочая СЛАЙД _Освоение  финансирование 16 05 2011г " xfId="561" xr:uid="{00000000-0005-0000-0000-000030020000}"/>
    <cellStyle name="_кальк стали_Бюджетные формы за декабрь 2008г  от 21 11 08г _Прочая СЛАЙД _Освоение  финансирование 20 05 2011г " xfId="562" xr:uid="{00000000-0005-0000-0000-000031020000}"/>
    <cellStyle name="_кальк стали_ДП-1 Завершающий этап от 07 12 2009 на всё фин-е с изм " xfId="563" xr:uid="{00000000-0005-0000-0000-000032020000}"/>
    <cellStyle name="_кальк стали_ДП-1 Завершающий этап от 07 12 2009 на всё фин-е с изм _Освоение  финансирование 16 05 2011г " xfId="564" xr:uid="{00000000-0005-0000-0000-000033020000}"/>
    <cellStyle name="_кальк стали_ДП-1 Завершающий этап от 07 12 2009 на всё фин-е с изм _Освоение  финансирование 20 05 2011г " xfId="565" xr:uid="{00000000-0005-0000-0000-000034020000}"/>
    <cellStyle name="_кальк стали_ПРМ пакет_НКМК_Шаблон_ДП-1 Завершающий этап от 07 12 2009 на всё фин-е с изм " xfId="566" xr:uid="{00000000-0005-0000-0000-000035020000}"/>
    <cellStyle name="_кальк стали_ПРМ пакет_НКМК_Шаблон_ДП-1 Завершающий этап от 07 12 2009 на всё фин-е с изм _Освоение  финансирование 16 05 2011г " xfId="567" xr:uid="{00000000-0005-0000-0000-000036020000}"/>
    <cellStyle name="_кальк стали_ПРМ пакет_НКМК_Шаблон_ДП-1 Завершающий этап от 07 12 2009 на всё фин-е с изм _Освоение  финансирование 20 05 2011г " xfId="568" xr:uid="{00000000-0005-0000-0000-000037020000}"/>
    <cellStyle name="_кальк стали_Рабочий капитал январь без св " xfId="569" xr:uid="{00000000-0005-0000-0000-000038020000}"/>
    <cellStyle name="_кальк стали_Рабочий капитал январь без св _Освоение  финансирование 16 05 2011г " xfId="570" xr:uid="{00000000-0005-0000-0000-000039020000}"/>
    <cellStyle name="_кальк стали_Рабочий капитал январь без св _Освоение  финансирование 20 05 2011г " xfId="571" xr:uid="{00000000-0005-0000-0000-00003A020000}"/>
    <cellStyle name="_КГОК - июнь - ПРМ пакет (22 05 07 0740) FINAL_Бюджетные формы за декабрь 2008г  от 21 11 08г " xfId="572" xr:uid="{00000000-0005-0000-0000-00003B020000}"/>
    <cellStyle name="_КГОК - июнь - ПРМ пакет (22 05 07 0740) FINAL_Бюджетные формы за декабрь 2008г  от 21 11 08г _Освоение  финансирование 16 05 2011г " xfId="573" xr:uid="{00000000-0005-0000-0000-00003C020000}"/>
    <cellStyle name="_КГОК - июнь - ПРМ пакет (22 05 07 0740) FINAL_Бюджетные формы за декабрь 2008г  от 21 11 08г _Освоение  финансирование 20 05 2011г " xfId="574" xr:uid="{00000000-0005-0000-0000-00003D020000}"/>
    <cellStyle name="_КГОК - июнь - ПРМ пакет (22 05 07 0740) FINAL_Бюджетные формы за декабрь 2008г  от 21 11 08г _Прочая СЛАЙД " xfId="575" xr:uid="{00000000-0005-0000-0000-00003E020000}"/>
    <cellStyle name="_КГОК - июнь - ПРМ пакет (22 05 07 0740) FINAL_Бюджетные формы за декабрь 2008г  от 21 11 08г _Прочая СЛАЙД _Освоение  финансирование 16 05 2011г " xfId="576" xr:uid="{00000000-0005-0000-0000-00003F020000}"/>
    <cellStyle name="_КГОК - июнь - ПРМ пакет (22 05 07 0740) FINAL_Бюджетные формы за декабрь 2008г  от 21 11 08г _Прочая СЛАЙД _Освоение  финансирование 20 05 2011г " xfId="577" xr:uid="{00000000-0005-0000-0000-000040020000}"/>
    <cellStyle name="_КГОК - июнь - ПРМ пакет (22 05 07 0740) FINAL_ДП-1 Завершающий этап от 07 12 2009 на всё фин-е с изм " xfId="578" xr:uid="{00000000-0005-0000-0000-000041020000}"/>
    <cellStyle name="_КГОК - июнь - ПРМ пакет (22 05 07 0740) FINAL_ДП-1 Завершающий этап от 07 12 2009 на всё фин-е с изм _Освоение  финансирование 16 05 2011г " xfId="579" xr:uid="{00000000-0005-0000-0000-000042020000}"/>
    <cellStyle name="_КГОК - июнь - ПРМ пакет (22 05 07 0740) FINAL_ДП-1 Завершающий этап от 07 12 2009 на всё фин-е с изм _Освоение  финансирование 20 05 2011г " xfId="580" xr:uid="{00000000-0005-0000-0000-000043020000}"/>
    <cellStyle name="_КГОК - июнь - ПРМ пакет (22 05 07 0740)_Бюджетные формы за декабрь 2008г  от 21 11 08г " xfId="581" xr:uid="{00000000-0005-0000-0000-000044020000}"/>
    <cellStyle name="_КГОК - июнь - ПРМ пакет (22 05 07 0740)_Бюджетные формы за декабрь 2008г  от 21 11 08г _Освоение  финансирование 16 05 2011г " xfId="582" xr:uid="{00000000-0005-0000-0000-000045020000}"/>
    <cellStyle name="_КГОК - июнь - ПРМ пакет (22 05 07 0740)_Бюджетные формы за декабрь 2008г  от 21 11 08г _Освоение  финансирование 20 05 2011г " xfId="583" xr:uid="{00000000-0005-0000-0000-000046020000}"/>
    <cellStyle name="_КГОК - июнь - ПРМ пакет (22 05 07 0740)_Бюджетные формы за декабрь 2008г  от 21 11 08г _Прочая СЛАЙД " xfId="584" xr:uid="{00000000-0005-0000-0000-000047020000}"/>
    <cellStyle name="_КГОК - июнь - ПРМ пакет (22 05 07 0740)_Бюджетные формы за декабрь 2008г  от 21 11 08г _Прочая СЛАЙД _Освоение  финансирование 16 05 2011г " xfId="585" xr:uid="{00000000-0005-0000-0000-000048020000}"/>
    <cellStyle name="_КГОК - июнь - ПРМ пакет (22 05 07 0740)_Бюджетные формы за декабрь 2008г  от 21 11 08г _Прочая СЛАЙД _Освоение  финансирование 20 05 2011г " xfId="586" xr:uid="{00000000-0005-0000-0000-000049020000}"/>
    <cellStyle name="_КГОК - июнь - ПРМ пакет (22 05 07 0740)_ДП-1 Завершающий этап от 07 12 2009 на всё фин-е с изм " xfId="587" xr:uid="{00000000-0005-0000-0000-00004A020000}"/>
    <cellStyle name="_КГОК - июнь - ПРМ пакет (22 05 07 0740)_ДП-1 Завершающий этап от 07 12 2009 на всё фин-е с изм _Освоение  финансирование 16 05 2011г " xfId="588" xr:uid="{00000000-0005-0000-0000-00004B020000}"/>
    <cellStyle name="_КГОК - июнь - ПРМ пакет (22 05 07 0740)_ДП-1 Завершающий этап от 07 12 2009 на всё фин-е с изм _Освоение  финансирование 20 05 2011г " xfId="589" xr:uid="{00000000-0005-0000-0000-00004C020000}"/>
    <cellStyle name="_КГОК - МАЙ - ПРМ пакет_ (23 04 07)_Бюджетные формы за декабрь 2008г  от 21 11 08г " xfId="590" xr:uid="{00000000-0005-0000-0000-00004D020000}"/>
    <cellStyle name="_КГОК - МАЙ - ПРМ пакет_ (23 04 07)_Бюджетные формы за декабрь 2008г  от 21 11 08г _Освоение  финансирование 16 05 2011г " xfId="591" xr:uid="{00000000-0005-0000-0000-00004E020000}"/>
    <cellStyle name="_КГОК - МАЙ - ПРМ пакет_ (23 04 07)_Бюджетные формы за декабрь 2008г  от 21 11 08г _Освоение  финансирование 20 05 2011г " xfId="592" xr:uid="{00000000-0005-0000-0000-00004F020000}"/>
    <cellStyle name="_КГОК - МАЙ - ПРМ пакет_ (23 04 07)_Бюджетные формы за декабрь 2008г  от 21 11 08г _Прочая СЛАЙД " xfId="593" xr:uid="{00000000-0005-0000-0000-000050020000}"/>
    <cellStyle name="_КГОК - МАЙ - ПРМ пакет_ (23 04 07)_Бюджетные формы за декабрь 2008г  от 21 11 08г _Прочая СЛАЙД _Освоение  финансирование 16 05 2011г " xfId="594" xr:uid="{00000000-0005-0000-0000-000051020000}"/>
    <cellStyle name="_КГОК - МАЙ - ПРМ пакет_ (23 04 07)_Бюджетные формы за декабрь 2008г  от 21 11 08г _Прочая СЛАЙД _Освоение  финансирование 20 05 2011г " xfId="595" xr:uid="{00000000-0005-0000-0000-000052020000}"/>
    <cellStyle name="_КГОК - МАЙ - ПРМ пакет_ (23 04 07)_ДП-1 Завершающий этап от 07 12 2009 на всё фин-е с изм " xfId="596" xr:uid="{00000000-0005-0000-0000-000053020000}"/>
    <cellStyle name="_КГОК - МАЙ - ПРМ пакет_ (23 04 07)_ДП-1 Завершающий этап от 07 12 2009 на всё фин-е с изм _Освоение  финансирование 16 05 2011г " xfId="597" xr:uid="{00000000-0005-0000-0000-000054020000}"/>
    <cellStyle name="_КГОК - МАЙ - ПРМ пакет_ (23 04 07)_ДП-1 Завершающий этап от 07 12 2009 на всё фин-е с изм _Освоение  финансирование 20 05 2011г " xfId="598" xr:uid="{00000000-0005-0000-0000-000055020000}"/>
    <cellStyle name="_КГОК - предварительный план сбыта ЖРС на июнь (11 05 07)_Бюджетные формы за декабрь 2008г  от 21 11 08г " xfId="599" xr:uid="{00000000-0005-0000-0000-000056020000}"/>
    <cellStyle name="_КГОК - предварительный план сбыта ЖРС на июнь (11 05 07)_Бюджетные формы за декабрь 2008г  от 21 11 08г _Освоение  финансирование 16 05 2011г " xfId="600" xr:uid="{00000000-0005-0000-0000-000057020000}"/>
    <cellStyle name="_КГОК - предварительный план сбыта ЖРС на июнь (11 05 07)_Бюджетные формы за декабрь 2008г  от 21 11 08г _Освоение  финансирование 20 05 2011г " xfId="601" xr:uid="{00000000-0005-0000-0000-000058020000}"/>
    <cellStyle name="_КГОК - предварительный план сбыта ЖРС на июнь (11 05 07)_Бюджетные формы за декабрь 2008г  от 21 11 08г _Прочая СЛАЙД " xfId="602" xr:uid="{00000000-0005-0000-0000-000059020000}"/>
    <cellStyle name="_КГОК - предварительный план сбыта ЖРС на июнь (11 05 07)_Бюджетные формы за декабрь 2008г  от 21 11 08г _Прочая СЛАЙД _Освоение  финансирование 16 05 2011г " xfId="603" xr:uid="{00000000-0005-0000-0000-00005A020000}"/>
    <cellStyle name="_КГОК - предварительный план сбыта ЖРС на июнь (11 05 07)_Бюджетные формы за декабрь 2008г  от 21 11 08г _Прочая СЛАЙД _Освоение  финансирование 20 05 2011г " xfId="604" xr:uid="{00000000-0005-0000-0000-00005B020000}"/>
    <cellStyle name="_КГОК - предварительный план сбыта ЖРС на июнь (11 05 07)_ДП-1 Завершающий этап от 07 12 2009 на всё фин-е с изм " xfId="605" xr:uid="{00000000-0005-0000-0000-00005C020000}"/>
    <cellStyle name="_КГОК - предварительный план сбыта ЖРС на июнь (11 05 07)_ДП-1 Завершающий этап от 07 12 2009 на всё фин-е с изм _Освоение  финансирование 16 05 2011г " xfId="606" xr:uid="{00000000-0005-0000-0000-00005D020000}"/>
    <cellStyle name="_КГОК - предварительный план сбыта ЖРС на июнь (11 05 07)_ДП-1 Завершающий этап от 07 12 2009 на всё фин-е с изм _Освоение  финансирование 20 05 2011г " xfId="607" xr:uid="{00000000-0005-0000-0000-00005E020000}"/>
    <cellStyle name="_КГОК_ДКЗ 1 01 - 1 05 09 " xfId="608" xr:uid="{00000000-0005-0000-0000-00005F020000}"/>
    <cellStyle name="_КГОК_ДП-1 Завершающий этап от 07 12 2009 на всё фин-е с изм " xfId="609" xr:uid="{00000000-0005-0000-0000-000060020000}"/>
    <cellStyle name="_КМК - МАЙ - ПРМ пакет (24 04 07 1346)_Бюджетные формы за декабрь 2008г  от 21 11 08г " xfId="610" xr:uid="{00000000-0005-0000-0000-000061020000}"/>
    <cellStyle name="_КМК - МАЙ - ПРМ пакет (24 04 07 1346)_Бюджетные формы за декабрь 2008г  от 21 11 08г _Освоение  финансирование 16 05 2011г " xfId="611" xr:uid="{00000000-0005-0000-0000-000062020000}"/>
    <cellStyle name="_КМК - МАЙ - ПРМ пакет (24 04 07 1346)_Бюджетные формы за декабрь 2008г  от 21 11 08г _Освоение  финансирование 20 05 2011г " xfId="612" xr:uid="{00000000-0005-0000-0000-000063020000}"/>
    <cellStyle name="_КМК - МАЙ - ПРМ пакет (24 04 07 1346)_Бюджетные формы за декабрь 2008г  от 21 11 08г _Прочая СЛАЙД " xfId="613" xr:uid="{00000000-0005-0000-0000-000064020000}"/>
    <cellStyle name="_КМК - МАЙ - ПРМ пакет (24 04 07 1346)_Бюджетные формы за декабрь 2008г  от 21 11 08г _Прочая СЛАЙД _Освоение  финансирование 16 05 2011г " xfId="614" xr:uid="{00000000-0005-0000-0000-000065020000}"/>
    <cellStyle name="_КМК - МАЙ - ПРМ пакет (24 04 07 1346)_Бюджетные формы за декабрь 2008г  от 21 11 08г _Прочая СЛАЙД _Освоение  финансирование 20 05 2011г " xfId="615" xr:uid="{00000000-0005-0000-0000-000066020000}"/>
    <cellStyle name="_КМК - МАЙ - ПРМ пакет (24 04 07 1346)_ДП-1 Завершающий этап от 07 12 2009 на всё фин-е с изм " xfId="616" xr:uid="{00000000-0005-0000-0000-000067020000}"/>
    <cellStyle name="_КМК - МАЙ - ПРМ пакет (24 04 07 1346)_ДП-1 Завершающий этап от 07 12 2009 на всё фин-е с изм _Освоение  финансирование 16 05 2011г " xfId="617" xr:uid="{00000000-0005-0000-0000-000068020000}"/>
    <cellStyle name="_КМК - МАЙ - ПРМ пакет (24 04 07 1346)_ДП-1 Завершающий этап от 07 12 2009 на всё фин-е с изм _Освоение  финансирование 20 05 2011г " xfId="618" xr:uid="{00000000-0005-0000-0000-000069020000}"/>
    <cellStyle name="_Книга1_Бюджетные формы за декабрь 2008г  от 21 11 08г " xfId="619" xr:uid="{00000000-0005-0000-0000-00006A020000}"/>
    <cellStyle name="_Книга1_ДП-1 Завершающий этап от 07 12 2009 на всё фин-е с изм " xfId="620" xr:uid="{00000000-0005-0000-0000-00006B020000}"/>
    <cellStyle name="_Книга2_Бюджетные формы за декабрь 2008г  от 21 11 08г " xfId="621" xr:uid="{00000000-0005-0000-0000-00006C020000}"/>
    <cellStyle name="_Книга2_Бюджетные формы за декабрь 2008г  от 21 11 08г _Освоение  финансирование 16 05 2011г " xfId="622" xr:uid="{00000000-0005-0000-0000-00006D020000}"/>
    <cellStyle name="_Книга2_Бюджетные формы за декабрь 2008г  от 21 11 08г _Освоение  финансирование 20 05 2011г " xfId="623" xr:uid="{00000000-0005-0000-0000-00006E020000}"/>
    <cellStyle name="_Книга2_Бюджетные формы за декабрь 2008г  от 21 11 08г _Прочая СЛАЙД " xfId="624" xr:uid="{00000000-0005-0000-0000-00006F020000}"/>
    <cellStyle name="_Книга2_Бюджетные формы за декабрь 2008г  от 21 11 08г _Прочая СЛАЙД _Освоение  финансирование 16 05 2011г " xfId="625" xr:uid="{00000000-0005-0000-0000-000070020000}"/>
    <cellStyle name="_Книга2_Бюджетные формы за декабрь 2008г  от 21 11 08г _Прочая СЛАЙД _Освоение  финансирование 20 05 2011г " xfId="626" xr:uid="{00000000-0005-0000-0000-000071020000}"/>
    <cellStyle name="_Книга2_ДП-1 Завершающий этап от 07 12 2009 на всё фин-е с изм " xfId="627" xr:uid="{00000000-0005-0000-0000-000072020000}"/>
    <cellStyle name="_Книга2_ДП-1 Завершающий этап от 07 12 2009 на всё фин-е с изм _Освоение  финансирование 16 05 2011г " xfId="628" xr:uid="{00000000-0005-0000-0000-000073020000}"/>
    <cellStyle name="_Книга2_ДП-1 Завершающий этап от 07 12 2009 на всё фин-е с изм _Освоение  финансирование 20 05 2011г " xfId="629" xr:uid="{00000000-0005-0000-0000-000074020000}"/>
    <cellStyle name="_Книга3__Расчет презентации бюджета_2008 рабоч " xfId="630" xr:uid="{00000000-0005-0000-0000-000075020000}"/>
    <cellStyle name="_Книга3__Расчет презентации бюджета_2008 рабоч _ДП-1 Завершающий этап от 07 12 2009 на всё фин-е с изм " xfId="631" xr:uid="{00000000-0005-0000-0000-000076020000}"/>
    <cellStyle name="_Книга3__Расчет презентации бюджета_2008 рабоч _приложение на подпись " xfId="632" xr:uid="{00000000-0005-0000-0000-000077020000}"/>
    <cellStyle name="_Книга3_1_Бюджетные формы за декабрь 2008г  от 21 11 08г " xfId="633" xr:uid="{00000000-0005-0000-0000-000078020000}"/>
    <cellStyle name="_Книга3_1_Бюджетные формы за декабрь 2008г  от 21 11 08г _Освоение  финансирование 16 05 2011г " xfId="634" xr:uid="{00000000-0005-0000-0000-000079020000}"/>
    <cellStyle name="_Книга3_1_Бюджетные формы за декабрь 2008г  от 21 11 08г _Освоение  финансирование 20 05 2011г " xfId="635" xr:uid="{00000000-0005-0000-0000-00007A020000}"/>
    <cellStyle name="_Книга3_1_Бюджетные формы за декабрь 2008г  от 21 11 08г _Прочая СЛАЙД " xfId="636" xr:uid="{00000000-0005-0000-0000-00007B020000}"/>
    <cellStyle name="_Книга3_1_Бюджетные формы за декабрь 2008г  от 21 11 08г _Прочая СЛАЙД _Освоение  финансирование 16 05 2011г " xfId="637" xr:uid="{00000000-0005-0000-0000-00007C020000}"/>
    <cellStyle name="_Книга3_1_Бюджетные формы за декабрь 2008г  от 21 11 08г _Прочая СЛАЙД _Освоение  финансирование 20 05 2011г " xfId="638" xr:uid="{00000000-0005-0000-0000-00007D020000}"/>
    <cellStyle name="_Книга3_1_ДП-1 Завершающий этап от 07 12 2009 на всё фин-е с изм " xfId="639" xr:uid="{00000000-0005-0000-0000-00007E020000}"/>
    <cellStyle name="_Книга3_1_ДП-1 Завершающий этап от 07 12 2009 на всё фин-е с изм _Освоение  финансирование 16 05 2011г " xfId="640" xr:uid="{00000000-0005-0000-0000-00007F020000}"/>
    <cellStyle name="_Книга3_1_ДП-1 Завершающий этап от 07 12 2009 на всё фин-е с изм _Освоение  финансирование 20 05 2011г " xfId="641" xr:uid="{00000000-0005-0000-0000-000080020000}"/>
    <cellStyle name="_Книга6_Бюджетные формы за декабрь 2008г  от 21 11 08г " xfId="642" xr:uid="{00000000-0005-0000-0000-000081020000}"/>
    <cellStyle name="_Книга6_Бюджетные формы за декабрь 2008г  от 21 11 08г _Освоение  финансирование 16 05 2011г " xfId="643" xr:uid="{00000000-0005-0000-0000-000082020000}"/>
    <cellStyle name="_Книга6_Бюджетные формы за декабрь 2008г  от 21 11 08г _Освоение  финансирование 20 05 2011г " xfId="644" xr:uid="{00000000-0005-0000-0000-000083020000}"/>
    <cellStyle name="_Книга6_Бюджетные формы за декабрь 2008г  от 21 11 08г _Прочая СЛАЙД " xfId="645" xr:uid="{00000000-0005-0000-0000-000084020000}"/>
    <cellStyle name="_Книга6_Бюджетные формы за декабрь 2008г  от 21 11 08г _Прочая СЛАЙД _Освоение  финансирование 16 05 2011г " xfId="646" xr:uid="{00000000-0005-0000-0000-000085020000}"/>
    <cellStyle name="_Книга6_Бюджетные формы за декабрь 2008г  от 21 11 08г _Прочая СЛАЙД _Освоение  финансирование 20 05 2011г " xfId="647" xr:uid="{00000000-0005-0000-0000-000086020000}"/>
    <cellStyle name="_Книга6_ДП-1 Завершающий этап от 07 12 2009 на всё фин-е с изм " xfId="648" xr:uid="{00000000-0005-0000-0000-000087020000}"/>
    <cellStyle name="_Книга6_ДП-1 Завершающий этап от 07 12 2009 на всё фин-е с изм _Освоение  финансирование 16 05 2011г " xfId="649" xr:uid="{00000000-0005-0000-0000-000088020000}"/>
    <cellStyle name="_Книга6_ДП-1 Завершающий этап от 07 12 2009 на всё фин-е с изм _Освоение  финансирование 20 05 2011г " xfId="650" xr:uid="{00000000-0005-0000-0000-000089020000}"/>
    <cellStyle name="_Консолидация и отчетность - мастерданные" xfId="651" xr:uid="{00000000-0005-0000-0000-00008A020000}"/>
    <cellStyle name="_Модель слитинг_7.03.2007 cПИР_Бюджетные формы за декабрь 2008г  от 21 11 08г " xfId="652" xr:uid="{00000000-0005-0000-0000-00008B020000}"/>
    <cellStyle name="_Модель слитинг_7.03.2007 cПИР_Бюджетные формы за декабрь 2008г  от 21 11 08г _Освоение  финансирование 16 05 2011г " xfId="653" xr:uid="{00000000-0005-0000-0000-00008C020000}"/>
    <cellStyle name="_Модель слитинг_7.03.2007 cПИР_Бюджетные формы за декабрь 2008г  от 21 11 08г _Освоение  финансирование 20 05 2011г " xfId="654" xr:uid="{00000000-0005-0000-0000-00008D020000}"/>
    <cellStyle name="_Модель слитинг_7.03.2007 cПИР_Бюджетные формы за декабрь 2008г  от 21 11 08г _Прочая СЛАЙД " xfId="655" xr:uid="{00000000-0005-0000-0000-00008E020000}"/>
    <cellStyle name="_Модель слитинг_7.03.2007 cПИР_Бюджетные формы за декабрь 2008г  от 21 11 08г _Прочая СЛАЙД _Освоение  финансирование 16 05 2011г " xfId="656" xr:uid="{00000000-0005-0000-0000-00008F020000}"/>
    <cellStyle name="_Модель слитинг_7.03.2007 cПИР_Бюджетные формы за декабрь 2008г  от 21 11 08г _Прочая СЛАЙД _Освоение  финансирование 20 05 2011г " xfId="657" xr:uid="{00000000-0005-0000-0000-000090020000}"/>
    <cellStyle name="_Модель слитинг_7.03.2007_Бюджетные формы за декабрь 2008г  от 21 11 08г " xfId="658" xr:uid="{00000000-0005-0000-0000-000091020000}"/>
    <cellStyle name="_Модель слитинг_7.03.2007_Бюджетные формы за декабрь 2008г  от 21 11 08г _Освоение  финансирование 16 05 2011г " xfId="659" xr:uid="{00000000-0005-0000-0000-000092020000}"/>
    <cellStyle name="_Модель слитинг_7.03.2007_Бюджетные формы за декабрь 2008г  от 21 11 08г _Освоение  финансирование 20 05 2011г " xfId="660" xr:uid="{00000000-0005-0000-0000-000093020000}"/>
    <cellStyle name="_Модель слитинг_7.03.2007_Бюджетные формы за декабрь 2008г  от 21 11 08г _Прочая СЛАЙД " xfId="661" xr:uid="{00000000-0005-0000-0000-000094020000}"/>
    <cellStyle name="_Модель слитинг_7.03.2007_Бюджетные формы за декабрь 2008г  от 21 11 08г _Прочая СЛАЙД _Освоение  финансирование 16 05 2011г " xfId="662" xr:uid="{00000000-0005-0000-0000-000095020000}"/>
    <cellStyle name="_Модель слитинг_7.03.2007_Бюджетные формы за декабрь 2008г  от 21 11 08г _Прочая СЛАЙД _Освоение  финансирование 20 05 2011г " xfId="663" xr:uid="{00000000-0005-0000-0000-000096020000}"/>
    <cellStyle name="_МОДЕЛЬ_1 (2)_PR.PROG.WARM.NOTCOMBI.2012.2.16_v1.4(04.04.11) " xfId="664" xr:uid="{00000000-0005-0000-0000-000097020000}"/>
    <cellStyle name="_МОДЕЛЬ_1 (2)_Книга2_PR.PROG.WARM.NOTCOMBI.2012.2.16_v1.4(04.04.11) " xfId="665" xr:uid="{00000000-0005-0000-0000-000098020000}"/>
    <cellStyle name="_модель_вакууматор_29.12.05_Бюджетные формы за декабрь 2008г  от 21 11 08г " xfId="666" xr:uid="{00000000-0005-0000-0000-000099020000}"/>
    <cellStyle name="_модель_вакууматор_29.12.05_Бюджетные формы за декабрь 2008г  от 21 11 08г _Освоение  финансирование 16 05 2011г " xfId="667" xr:uid="{00000000-0005-0000-0000-00009A020000}"/>
    <cellStyle name="_модель_вакууматор_29.12.05_Бюджетные формы за декабрь 2008г  от 21 11 08г _Освоение  финансирование 20 05 2011г " xfId="668" xr:uid="{00000000-0005-0000-0000-00009B020000}"/>
    <cellStyle name="_модель_вакууматор_29.12.05_Бюджетные формы за декабрь 2008г  от 21 11 08г _Прочая СЛАЙД " xfId="669" xr:uid="{00000000-0005-0000-0000-00009C020000}"/>
    <cellStyle name="_модель_вакууматор_29.12.05_Бюджетные формы за декабрь 2008г  от 21 11 08г _Прочая СЛАЙД _Освоение  финансирование 16 05 2011г " xfId="670" xr:uid="{00000000-0005-0000-0000-00009D020000}"/>
    <cellStyle name="_модель_вакууматор_29.12.05_Бюджетные формы за декабрь 2008г  от 21 11 08г _Прочая СЛАЙД _Освоение  финансирование 20 05 2011г " xfId="671" xr:uid="{00000000-0005-0000-0000-00009E020000}"/>
    <cellStyle name="_модель_вакууматор_29.12.05_ДП-1 Завершающий этап от 07 12 2009 на всё фин-е с изм " xfId="672" xr:uid="{00000000-0005-0000-0000-00009F020000}"/>
    <cellStyle name="_модель_вакууматор_29.12.05_ДП-1 Завершающий этап от 07 12 2009 на всё фин-е с изм _Освоение  финансирование 16 05 2011г " xfId="673" xr:uid="{00000000-0005-0000-0000-0000A0020000}"/>
    <cellStyle name="_модель_вакууматор_29.12.05_ДП-1 Завершающий этап от 07 12 2009 на всё фин-е с изм _Освоение  финансирование 20 05 2011г " xfId="674" xr:uid="{00000000-0005-0000-0000-0000A1020000}"/>
    <cellStyle name="_модель_вакууматор_29.12.05_ПРМ пакет_НКМК_Шаблон_ДП-1 Завершающий этап от 07 12 2009 на всё фин-е с изм " xfId="675" xr:uid="{00000000-0005-0000-0000-0000A2020000}"/>
    <cellStyle name="_модель_вакууматор_29.12.05_ПРМ пакет_НКМК_Шаблон_ДП-1 Завершающий этап от 07 12 2009 на всё фин-е с изм _Освоение  финансирование 16 05 2011г " xfId="676" xr:uid="{00000000-0005-0000-0000-0000A3020000}"/>
    <cellStyle name="_модель_вакууматор_29.12.05_ПРМ пакет_НКМК_Шаблон_ДП-1 Завершающий этап от 07 12 2009 на всё фин-е с изм _Освоение  финансирование 20 05 2011г " xfId="677" xr:uid="{00000000-0005-0000-0000-0000A4020000}"/>
    <cellStyle name="_модель_вакууматор_29.12.05_Рабочий капитал январь без св " xfId="678" xr:uid="{00000000-0005-0000-0000-0000A5020000}"/>
    <cellStyle name="_модель_вакууматор_29.12.05_Рабочий капитал январь без св _Освоение  финансирование 16 05 2011г " xfId="679" xr:uid="{00000000-0005-0000-0000-0000A6020000}"/>
    <cellStyle name="_модель_вакууматор_29.12.05_Рабочий капитал январь без св _Освоение  финансирование 20 05 2011г " xfId="680" xr:uid="{00000000-0005-0000-0000-0000A7020000}"/>
    <cellStyle name="_НКМК отчет по осв-ю квартальный " xfId="681" xr:uid="{00000000-0005-0000-0000-0000A8020000}"/>
    <cellStyle name="_Норм материалы_декабрь 17 11 " xfId="682" xr:uid="{00000000-0005-0000-0000-0000A9020000}"/>
    <cellStyle name="_НТМК - июнь - ПРМ пакет_31.05._Бюджетные формы за декабрь 2008г  от 21 11 08г " xfId="683" xr:uid="{00000000-0005-0000-0000-0000AA020000}"/>
    <cellStyle name="_НТМК - июнь - ПРМ пакет_31.05._Бюджетные формы за декабрь 2008г  от 21 11 08г _Освоение  финансирование 16 05 2011г " xfId="684" xr:uid="{00000000-0005-0000-0000-0000AB020000}"/>
    <cellStyle name="_НТМК - июнь - ПРМ пакет_31.05._Бюджетные формы за декабрь 2008г  от 21 11 08г _Освоение  финансирование 20 05 2011г " xfId="685" xr:uid="{00000000-0005-0000-0000-0000AC020000}"/>
    <cellStyle name="_НТМК - июнь - ПРМ пакет_31.05._Бюджетные формы за декабрь 2008г  от 21 11 08г _Прочая СЛАЙД " xfId="686" xr:uid="{00000000-0005-0000-0000-0000AD020000}"/>
    <cellStyle name="_НТМК - июнь - ПРМ пакет_31.05._Бюджетные формы за декабрь 2008г  от 21 11 08г _Прочая СЛАЙД _Освоение  финансирование 16 05 2011г " xfId="687" xr:uid="{00000000-0005-0000-0000-0000AE020000}"/>
    <cellStyle name="_НТМК - июнь - ПРМ пакет_31.05._Бюджетные формы за декабрь 2008г  от 21 11 08г _Прочая СЛАЙД _Освоение  финансирование 20 05 2011г " xfId="688" xr:uid="{00000000-0005-0000-0000-0000AF020000}"/>
    <cellStyle name="_НТМК - июнь - ПРМ пакет_31.05._ДП-1 Завершающий этап от 07 12 2009 на всё фин-е с изм " xfId="689" xr:uid="{00000000-0005-0000-0000-0000B0020000}"/>
    <cellStyle name="_НТМК - июнь - ПРМ пакет_31.05._ДП-1 Завершающий этап от 07 12 2009 на всё фин-е с изм _Освоение  финансирование 16 05 2011г " xfId="690" xr:uid="{00000000-0005-0000-0000-0000B1020000}"/>
    <cellStyle name="_НТМК - июнь - ПРМ пакет_31.05._ДП-1 Завершающий этап от 07 12 2009 на всё фин-е с изм _Освоение  финансирование 20 05 2011г " xfId="691" xr:uid="{00000000-0005-0000-0000-0000B2020000}"/>
    <cellStyle name="_НТМК - МАЙ - ПРМ пакет (23 04 07)_Бюджетные формы за декабрь 2008г  от 21 11 08г " xfId="692" xr:uid="{00000000-0005-0000-0000-0000B3020000}"/>
    <cellStyle name="_НТМК - МАЙ - ПРМ пакет (23 04 07)_Бюджетные формы за декабрь 2008г  от 21 11 08г _Освоение  финансирование 16 05 2011г " xfId="693" xr:uid="{00000000-0005-0000-0000-0000B4020000}"/>
    <cellStyle name="_НТМК - МАЙ - ПРМ пакет (23 04 07)_Бюджетные формы за декабрь 2008г  от 21 11 08г _Освоение  финансирование 20 05 2011г " xfId="694" xr:uid="{00000000-0005-0000-0000-0000B5020000}"/>
    <cellStyle name="_НТМК - МАЙ - ПРМ пакет (23 04 07)_Бюджетные формы за декабрь 2008г  от 21 11 08г _Прочая СЛАЙД " xfId="695" xr:uid="{00000000-0005-0000-0000-0000B6020000}"/>
    <cellStyle name="_НТМК - МАЙ - ПРМ пакет (23 04 07)_Бюджетные формы за декабрь 2008г  от 21 11 08г _Прочая СЛАЙД _Освоение  финансирование 16 05 2011г " xfId="696" xr:uid="{00000000-0005-0000-0000-0000B7020000}"/>
    <cellStyle name="_НТМК - МАЙ - ПРМ пакет (23 04 07)_Бюджетные формы за декабрь 2008г  от 21 11 08г _Прочая СЛАЙД _Освоение  финансирование 20 05 2011г " xfId="697" xr:uid="{00000000-0005-0000-0000-0000B8020000}"/>
    <cellStyle name="_НТМК - МАЙ - ПРМ пакет (23 04 07)_ДП-1 Завершающий этап от 07 12 2009 на всё фин-е с изм " xfId="698" xr:uid="{00000000-0005-0000-0000-0000B9020000}"/>
    <cellStyle name="_НТМК - МАЙ - ПРМ пакет (23 04 07)_ДП-1 Завершающий этап от 07 12 2009 на всё фин-е с изм _Освоение  финансирование 16 05 2011г " xfId="699" xr:uid="{00000000-0005-0000-0000-0000BA020000}"/>
    <cellStyle name="_НТМК - МАЙ - ПРМ пакет (23 04 07)_ДП-1 Завершающий этап от 07 12 2009 на всё фин-е с изм _Освоение  финансирование 20 05 2011г " xfId="700" xr:uid="{00000000-0005-0000-0000-0000BB020000}"/>
    <cellStyle name="_НТМК - МАЙ - ПРМ пакет_23.04.07_Бюджетные формы за декабрь 2008г  от 21 11 08г " xfId="701" xr:uid="{00000000-0005-0000-0000-0000BC020000}"/>
    <cellStyle name="_НТМК - МАЙ - ПРМ пакет_23.04.07_Бюджетные формы за декабрь 2008г  от 21 11 08г _Освоение  финансирование 16 05 2011г " xfId="702" xr:uid="{00000000-0005-0000-0000-0000BD020000}"/>
    <cellStyle name="_НТМК - МАЙ - ПРМ пакет_23.04.07_Бюджетные формы за декабрь 2008г  от 21 11 08г _Освоение  финансирование 20 05 2011г " xfId="703" xr:uid="{00000000-0005-0000-0000-0000BE020000}"/>
    <cellStyle name="_НТМК - МАЙ - ПРМ пакет_23.04.07_Бюджетные формы за декабрь 2008г  от 21 11 08г _Прочая СЛАЙД " xfId="704" xr:uid="{00000000-0005-0000-0000-0000BF020000}"/>
    <cellStyle name="_НТМК - МАЙ - ПРМ пакет_23.04.07_Бюджетные формы за декабрь 2008г  от 21 11 08г _Прочая СЛАЙД _Освоение  финансирование 16 05 2011г " xfId="705" xr:uid="{00000000-0005-0000-0000-0000C0020000}"/>
    <cellStyle name="_НТМК - МАЙ - ПРМ пакет_23.04.07_Бюджетные формы за декабрь 2008г  от 21 11 08г _Прочая СЛАЙД _Освоение  финансирование 20 05 2011г " xfId="706" xr:uid="{00000000-0005-0000-0000-0000C1020000}"/>
    <cellStyle name="_НТМК - МАЙ - ПРМ пакет_23.04.07_ДП-1 Завершающий этап от 07 12 2009 на всё фин-е с изм " xfId="707" xr:uid="{00000000-0005-0000-0000-0000C2020000}"/>
    <cellStyle name="_НТМК - МАЙ - ПРМ пакет_23.04.07_ДП-1 Завершающий этап от 07 12 2009 на всё фин-е с изм _Освоение  финансирование 16 05 2011г " xfId="708" xr:uid="{00000000-0005-0000-0000-0000C3020000}"/>
    <cellStyle name="_НТМК - МАЙ - ПРМ пакет_23.04.07_ДП-1 Завершающий этап от 07 12 2009 на всё фин-е с изм _Освоение  финансирование 20 05 2011г " xfId="709" xr:uid="{00000000-0005-0000-0000-0000C4020000}"/>
    <cellStyle name="_Образец фин  планов по снабжению-ЕвразРуда_Бюджетные формы за декабрь 2008г  от 21 11 08г " xfId="710" xr:uid="{00000000-0005-0000-0000-0000C5020000}"/>
    <cellStyle name="_Образец фин  планов по снабжению-ЕвразРуда_Бюджетные формы за декабрь 2008г  от 21 11 08г _Освоение  финансирование 16 05 2011г " xfId="711" xr:uid="{00000000-0005-0000-0000-0000C6020000}"/>
    <cellStyle name="_Образец фин  планов по снабжению-ЕвразРуда_Бюджетные формы за декабрь 2008г  от 21 11 08г _Освоение  финансирование 20 05 2011г " xfId="712" xr:uid="{00000000-0005-0000-0000-0000C7020000}"/>
    <cellStyle name="_Образец фин  планов по снабжению-ЕвразРуда_Бюджетные формы за декабрь 2008г  от 21 11 08г _Прочая СЛАЙД " xfId="713" xr:uid="{00000000-0005-0000-0000-0000C8020000}"/>
    <cellStyle name="_Образец фин  планов по снабжению-ЕвразРуда_Бюджетные формы за декабрь 2008г  от 21 11 08г _Прочая СЛАЙД _Освоение  финансирование 16 05 2011г " xfId="714" xr:uid="{00000000-0005-0000-0000-0000C9020000}"/>
    <cellStyle name="_Образец фин  планов по снабжению-ЕвразРуда_Бюджетные формы за декабрь 2008г  от 21 11 08г _Прочая СЛАЙД _Освоение  финансирование 20 05 2011г " xfId="715" xr:uid="{00000000-0005-0000-0000-0000CA020000}"/>
    <cellStyle name="_Персонал " xfId="716" xr:uid="{00000000-0005-0000-0000-0000CB020000}"/>
    <cellStyle name="_План закупок на август 2006_ООБ_Бюджетные формы за декабрь 2008г  от 21 11 08г " xfId="717" xr:uid="{00000000-0005-0000-0000-0000CC020000}"/>
    <cellStyle name="_План закупок на август 2006_ООБ_Бюджетные формы за декабрь 2008г  от 21 11 08г _Освоение  финансирование 16 05 2011г " xfId="718" xr:uid="{00000000-0005-0000-0000-0000CD020000}"/>
    <cellStyle name="_План закупок на август 2006_ООБ_Бюджетные формы за декабрь 2008г  от 21 11 08г _Освоение  финансирование 20 05 2011г " xfId="719" xr:uid="{00000000-0005-0000-0000-0000CE020000}"/>
    <cellStyle name="_План закупок на август 2006_ООБ_Бюджетные формы за декабрь 2008г  от 21 11 08г _Прочая СЛАЙД " xfId="720" xr:uid="{00000000-0005-0000-0000-0000CF020000}"/>
    <cellStyle name="_План закупок на август 2006_ООБ_Бюджетные формы за декабрь 2008г  от 21 11 08г _Прочая СЛАЙД _Освоение  финансирование 16 05 2011г " xfId="721" xr:uid="{00000000-0005-0000-0000-0000D0020000}"/>
    <cellStyle name="_План закупок на август 2006_ООБ_Бюджетные формы за декабрь 2008г  от 21 11 08г _Прочая СЛАЙД _Освоение  финансирование 20 05 2011г " xfId="722" xr:uid="{00000000-0005-0000-0000-0000D1020000}"/>
    <cellStyle name="_План закупок на август 2006_ООБ_ДП-1 Завершающий этап от 07 12 2009 на всё фин-е с изм " xfId="723" xr:uid="{00000000-0005-0000-0000-0000D2020000}"/>
    <cellStyle name="_План закупок на август 2006_ООБ_ДП-1 Завершающий этап от 07 12 2009 на всё фин-е с изм _Освоение  финансирование 16 05 2011г " xfId="724" xr:uid="{00000000-0005-0000-0000-0000D3020000}"/>
    <cellStyle name="_План закупок на август 2006_ООБ_ДП-1 Завершающий этап от 07 12 2009 на всё фин-е с изм _Освоение  финансирование 20 05 2011г " xfId="725" xr:uid="{00000000-0005-0000-0000-0000D4020000}"/>
    <cellStyle name="_по к.агентам " xfId="726" xr:uid="{00000000-0005-0000-0000-0000D5020000}"/>
    <cellStyle name="_Подтверждение заявки на май НкМК _ЗСМК_06 04_ДП-1 Завершающий этап от 07 12 2009 на всё фин-е с изм " xfId="727" xr:uid="{00000000-0005-0000-0000-0000D6020000}"/>
    <cellStyle name="_Подтверждение заявки на май НкМК _ЗСМК_06 04_ДП-1 Завершающий этап от 07 12 2009 на всё фин-е с изм _Освоение  финансирование 16 05 2011г " xfId="728" xr:uid="{00000000-0005-0000-0000-0000D7020000}"/>
    <cellStyle name="_Подтверждение заявки на май НкМК _ЗСМК_06 04_ДП-1 Завершающий этап от 07 12 2009 на всё фин-е с изм _Освоение  финансирование 20 05 2011г " xfId="729" xr:uid="{00000000-0005-0000-0000-0000D8020000}"/>
    <cellStyle name="_пр 5 тариф RAB_PR.PROG.WARM.NOTCOMBI.2012.2.16_v1.4(04.04.11) " xfId="730" xr:uid="{00000000-0005-0000-0000-0000D9020000}"/>
    <cellStyle name="_пр 5 тариф RAB_Книга2_PR.PROG.WARM.NOTCOMBI.2012.2.16_v1.4(04.04.11) " xfId="731" xr:uid="{00000000-0005-0000-0000-0000DA020000}"/>
    <cellStyle name="_Предв. май 2007 НкМК 10.03_ДП-1 Завершающий этап от 07 12 2009 на всё фин-е с изм " xfId="732" xr:uid="{00000000-0005-0000-0000-0000DB020000}"/>
    <cellStyle name="_Предв. май 2007 НкМК 10.03_ДП-1 Завершающий этап от 07 12 2009 на всё фин-е с изм _Освоение  финансирование 16 05 2011г " xfId="733" xr:uid="{00000000-0005-0000-0000-0000DC020000}"/>
    <cellStyle name="_Предв. май 2007 НкМК 10.03_ДП-1 Завершающий этап от 07 12 2009 на всё фин-е с изм _Освоение  финансирование 20 05 2011г " xfId="734" xr:uid="{00000000-0005-0000-0000-0000DD020000}"/>
    <cellStyle name="_Предв. май 2007 НТМК 10.03_ДП-1 Завершающий этап от 07 12 2009 на всё фин-е с изм " xfId="735" xr:uid="{00000000-0005-0000-0000-0000DE020000}"/>
    <cellStyle name="_Предв. май 2007 НТМК 10.03_ДП-1 Завершающий этап от 07 12 2009 на всё фин-е с изм _Освоение  финансирование 16 05 2011г " xfId="736" xr:uid="{00000000-0005-0000-0000-0000DF020000}"/>
    <cellStyle name="_Предв. май 2007 НТМК 10.03_ДП-1 Завершающий этап от 07 12 2009 на всё фин-е с изм _Освоение  финансирование 20 05 2011г " xfId="737" xr:uid="{00000000-0005-0000-0000-0000E0020000}"/>
    <cellStyle name="_Предварительная ПП_12.03.07_ДП-1 Завершающий этап от 07 12 2009 на всё фин-е с изм " xfId="738" xr:uid="{00000000-0005-0000-0000-0000E1020000}"/>
    <cellStyle name="_Предварительная ПП_12.03.07_ДП-1 Завершающий этап от 07 12 2009 на всё фин-е с изм _Освоение  финансирование 16 05 2011г " xfId="739" xr:uid="{00000000-0005-0000-0000-0000E2020000}"/>
    <cellStyle name="_Предварительная ПП_12.03.07_ДП-1 Завершающий этап от 07 12 2009 на всё фин-е с изм _Освоение  финансирование 20 05 2011г " xfId="740" xr:uid="{00000000-0005-0000-0000-0000E3020000}"/>
    <cellStyle name="_Прил МП-2_подтверждение заявки_НТМК_10.07.2007_ДП-1 Завершающий этап от 07 12 2009 на всё фин-е с изм " xfId="741" xr:uid="{00000000-0005-0000-0000-0000E4020000}"/>
    <cellStyle name="_Прил МП-2_подтверждение заявки_НТМК_10.07.2007_ДП-1 Завершающий этап от 07 12 2009 на всё фин-е с изм _Освоение  финансирование 16 05 2011г " xfId="742" xr:uid="{00000000-0005-0000-0000-0000E5020000}"/>
    <cellStyle name="_Прил МП-2_подтверждение заявки_НТМК_10.07.2007_ДП-1 Завершающий этап от 07 12 2009 на всё фин-е с изм _Освоение  финансирование 20 05 2011г " xfId="743" xr:uid="{00000000-0005-0000-0000-0000E6020000}"/>
    <cellStyle name="_Прил. МП-2 НКМК_10.07.07_ДП-1 Завершающий этап от 07 12 2009 на всё фин-е с изм " xfId="744" xr:uid="{00000000-0005-0000-0000-0000E7020000}"/>
    <cellStyle name="_Прил. МП-2 НКМК_10.07.07_ДП-1 Завершающий этап от 07 12 2009 на всё фин-е с изм _Освоение  финансирование 16 05 2011г " xfId="745" xr:uid="{00000000-0005-0000-0000-0000E8020000}"/>
    <cellStyle name="_Прил. МП-2 НКМК_10.07.07_ДП-1 Завершающий этап от 07 12 2009 на всё фин-е с изм _Освоение  финансирование 20 05 2011г " xfId="746" xr:uid="{00000000-0005-0000-0000-0000E9020000}"/>
    <cellStyle name="_Прил. МП-2, Заявка на май НТМК_09.04.07_ДП-1 Завершающий этап от 07 12 2009 на всё фин-е с изм " xfId="747" xr:uid="{00000000-0005-0000-0000-0000EA020000}"/>
    <cellStyle name="_Прил. МП-2, Заявка на май НТМК_09.04.07_ДП-1 Завершающий этап от 07 12 2009 на всё фин-е с изм _Освоение  финансирование 16 05 2011г " xfId="748" xr:uid="{00000000-0005-0000-0000-0000EB020000}"/>
    <cellStyle name="_Прил. МП-2, Заявка на май НТМК_09.04.07_ДП-1 Завершающий этап от 07 12 2009 на всё фин-е с изм _Освоение  финансирование 20 05 2011г " xfId="749" xr:uid="{00000000-0005-0000-0000-0000EC020000}"/>
    <cellStyle name="_Приложение 1_Бюджетные формы за декабрь 2008г  от 21 11 08г " xfId="750" xr:uid="{00000000-0005-0000-0000-0000ED020000}"/>
    <cellStyle name="_Приложение 1_Бюджетные формы за декабрь 2008г  от 21 11 08г _Освоение  финансирование 16 05 2011г " xfId="751" xr:uid="{00000000-0005-0000-0000-0000EE020000}"/>
    <cellStyle name="_Приложение 1_Бюджетные формы за декабрь 2008г  от 21 11 08г _Освоение  финансирование 20 05 2011г " xfId="752" xr:uid="{00000000-0005-0000-0000-0000EF020000}"/>
    <cellStyle name="_Приложение 1_Бюджетные формы за декабрь 2008г  от 21 11 08г _Прочая СЛАЙД " xfId="753" xr:uid="{00000000-0005-0000-0000-0000F0020000}"/>
    <cellStyle name="_Приложение 1_Бюджетные формы за декабрь 2008г  от 21 11 08г _Прочая СЛАЙД _Освоение  финансирование 16 05 2011г " xfId="754" xr:uid="{00000000-0005-0000-0000-0000F1020000}"/>
    <cellStyle name="_Приложение 1_Бюджетные формы за декабрь 2008г  от 21 11 08г _Прочая СЛАЙД _Освоение  финансирование 20 05 2011г " xfId="755" xr:uid="{00000000-0005-0000-0000-0000F2020000}"/>
    <cellStyle name="_Приложение 1_ДП-1 Завершающий этап от 07 12 2009 на всё фин-е с изм " xfId="756" xr:uid="{00000000-0005-0000-0000-0000F3020000}"/>
    <cellStyle name="_Приложение 1_ДП-1 Завершающий этап от 07 12 2009 на всё фин-е с изм _Освоение  финансирование 16 05 2011г " xfId="757" xr:uid="{00000000-0005-0000-0000-0000F4020000}"/>
    <cellStyle name="_Приложение 1_ДП-1 Завершающий этап от 07 12 2009 на всё фин-е с изм _Освоение  финансирование 20 05 2011г " xfId="758" xr:uid="{00000000-0005-0000-0000-0000F5020000}"/>
    <cellStyle name="_Примерный план закупок на Июнь 2007_Бюджетные формы за декабрь 2008г  от 21 11 08г " xfId="759" xr:uid="{00000000-0005-0000-0000-0000F6020000}"/>
    <cellStyle name="_Примерный план закупок на Июнь 2007_Бюджетные формы за декабрь 2008г  от 21 11 08г _Освоение  финансирование 16 05 2011г " xfId="760" xr:uid="{00000000-0005-0000-0000-0000F7020000}"/>
    <cellStyle name="_Примерный план закупок на Июнь 2007_Бюджетные формы за декабрь 2008г  от 21 11 08г _Освоение  финансирование 20 05 2011г " xfId="761" xr:uid="{00000000-0005-0000-0000-0000F8020000}"/>
    <cellStyle name="_Примерный план закупок на Июнь 2007_Бюджетные формы за декабрь 2008г  от 21 11 08г _Прочая СЛАЙД " xfId="762" xr:uid="{00000000-0005-0000-0000-0000F9020000}"/>
    <cellStyle name="_Примерный план закупок на Июнь 2007_Бюджетные формы за декабрь 2008г  от 21 11 08г _Прочая СЛАЙД _Освоение  финансирование 16 05 2011г " xfId="763" xr:uid="{00000000-0005-0000-0000-0000FA020000}"/>
    <cellStyle name="_Примерный план закупок на Июнь 2007_Бюджетные формы за декабрь 2008г  от 21 11 08г _Прочая СЛАЙД _Освоение  финансирование 20 05 2011г " xfId="764" xr:uid="{00000000-0005-0000-0000-0000FB020000}"/>
    <cellStyle name="_Примерный план закупок на Июнь 2007_ДП-1 Завершающий этап от 07 12 2009 на всё фин-е с изм " xfId="765" xr:uid="{00000000-0005-0000-0000-0000FC020000}"/>
    <cellStyle name="_Примерный план закупок на Июнь 2007_ДП-1 Завершающий этап от 07 12 2009 на всё фин-е с изм _Освоение  финансирование 16 05 2011г " xfId="766" xr:uid="{00000000-0005-0000-0000-0000FD020000}"/>
    <cellStyle name="_Примерный план закупок на Июнь 2007_ДП-1 Завершающий этап от 07 12 2009 на всё фин-е с изм _Освоение  финансирование 20 05 2011г " xfId="767" xr:uid="{00000000-0005-0000-0000-0000FE020000}"/>
    <cellStyle name="_Прогноз освоения'05 ЗСМК (2005.11.02)ЕХ" xfId="768" xr:uid="{00000000-0005-0000-0000-0000FF020000}"/>
    <cellStyle name="_Программа остатки заявка НТМК_ДП-1 Завершающий этап от 07 12 2009 на всё фин-е с изм " xfId="769" xr:uid="{00000000-0005-0000-0000-000000030000}"/>
    <cellStyle name="_Программа остатки заявка НТМК_ДП-1 Завершающий этап от 07 12 2009 на всё фин-е с изм _Освоение  финансирование 16 05 2011г " xfId="770" xr:uid="{00000000-0005-0000-0000-000001030000}"/>
    <cellStyle name="_Программа остатки заявка НТМК_ДП-1 Завершающий этап от 07 12 2009 на всё фин-е с изм _Освоение  финансирование 20 05 2011г " xfId="771" xr:uid="{00000000-0005-0000-0000-000002030000}"/>
    <cellStyle name="_ПС ЗСМК на апрель 2007 20.03 (подписанный)_Бюджетные формы за декабрь 2008г  от 21 11 08г " xfId="772" xr:uid="{00000000-0005-0000-0000-000003030000}"/>
    <cellStyle name="_ПС ЗСМК на апрель 2007 20.03 (подписанный)_Бюджетные формы за декабрь 2008г  от 21 11 08г _Освоение  финансирование 16 05 2011г " xfId="773" xr:uid="{00000000-0005-0000-0000-000004030000}"/>
    <cellStyle name="_ПС ЗСМК на апрель 2007 20.03 (подписанный)_Бюджетные формы за декабрь 2008г  от 21 11 08г _Освоение  финансирование 20 05 2011г " xfId="774" xr:uid="{00000000-0005-0000-0000-000005030000}"/>
    <cellStyle name="_ПС ЗСМК на апрель 2007 20.03 (подписанный)_Бюджетные формы за декабрь 2008г  от 21 11 08г _Прочая СЛАЙД " xfId="775" xr:uid="{00000000-0005-0000-0000-000006030000}"/>
    <cellStyle name="_ПС ЗСМК на апрель 2007 20.03 (подписанный)_Бюджетные формы за декабрь 2008г  от 21 11 08г _Прочая СЛАЙД _Освоение  финансирование 16 05 2011г " xfId="776" xr:uid="{00000000-0005-0000-0000-000007030000}"/>
    <cellStyle name="_ПС ЗСМК на апрель 2007 20.03 (подписанный)_Бюджетные формы за декабрь 2008г  от 21 11 08г _Прочая СЛАЙД _Освоение  финансирование 20 05 2011г " xfId="777" xr:uid="{00000000-0005-0000-0000-000008030000}"/>
    <cellStyle name="_ПС ЗСМК на апрель 2007 20.03 (подписанный)_ДП-1 Завершающий этап от 07 12 2009 на всё фин-е с изм " xfId="778" xr:uid="{00000000-0005-0000-0000-000009030000}"/>
    <cellStyle name="_ПС ЗСМК на апрель 2007 20.03 (подписанный)_ДП-1 Завершающий этап от 07 12 2009 на всё фин-е с изм _Освоение  финансирование 16 05 2011г " xfId="779" xr:uid="{00000000-0005-0000-0000-00000A030000}"/>
    <cellStyle name="_ПС ЗСМК на апрель 2007 20.03 (подписанный)_ДП-1 Завершающий этап от 07 12 2009 на всё фин-е с изм _Освоение  финансирование 20 05 2011г " xfId="780" xr:uid="{00000000-0005-0000-0000-00000B030000}"/>
    <cellStyle name="_Расчет RAB_22072008_PR.PROG.WARM.NOTCOMBI.2012.2.16_v1.4(04.04.11) " xfId="781" xr:uid="{00000000-0005-0000-0000-00000C030000}"/>
    <cellStyle name="_Расчет RAB_22072008_Книга2_PR.PROG.WARM.NOTCOMBI.2012.2.16_v1.4(04.04.11) " xfId="782" xr:uid="{00000000-0005-0000-0000-00000D030000}"/>
    <cellStyle name="_Расчет RAB_Лен и МОЭСК_с 2010 года_14.04.2009_со сглаж_version 3.0_без ФСК_PR.PROG.WARM.NOTCOMBI.2012.2.16_v1.4(04.04.11) " xfId="783" xr:uid="{00000000-0005-0000-0000-00000E030000}"/>
    <cellStyle name="_Расчет RAB_Лен и МОЭСК_с 2010 года_14.04.2009_со сглаж_version 3.0_без ФСК_Книга2_PR.PROG.WARM.NOTCOMBI.2012.2.16_v1.4(04.04.11) " xfId="784" xr:uid="{00000000-0005-0000-0000-00000F030000}"/>
    <cellStyle name="_Расчёт ТП на ИЮЛЬ ПЛАН  от 03.07(в налог ценах) " xfId="785" xr:uid="{00000000-0005-0000-0000-000010030000}"/>
    <cellStyle name="_Реестр КАПЕКС_май_июль_свод " xfId="786" xr:uid="{00000000-0005-0000-0000-000011030000}"/>
    <cellStyle name="_Реестры_Бюджетные формы за декабрь 2008г  от 21 11 08г " xfId="787" xr:uid="{00000000-0005-0000-0000-000012030000}"/>
    <cellStyle name="_Реестры_Бюджетные формы за декабрь 2008г  от 21 11 08г _Освоение  финансирование 16 05 2011г " xfId="788" xr:uid="{00000000-0005-0000-0000-000013030000}"/>
    <cellStyle name="_Реестры_Бюджетные формы за декабрь 2008г  от 21 11 08г _Освоение  финансирование 20 05 2011г " xfId="789" xr:uid="{00000000-0005-0000-0000-000014030000}"/>
    <cellStyle name="_Реестры_Бюджетные формы за декабрь 2008г  от 21 11 08г _Прочая СЛАЙД " xfId="790" xr:uid="{00000000-0005-0000-0000-000015030000}"/>
    <cellStyle name="_Реестры_Бюджетные формы за декабрь 2008г  от 21 11 08г _Прочая СЛАЙД _Освоение  финансирование 16 05 2011г " xfId="791" xr:uid="{00000000-0005-0000-0000-000016030000}"/>
    <cellStyle name="_Реестры_Бюджетные формы за декабрь 2008г  от 21 11 08г _Прочая СЛАЙД _Освоение  финансирование 20 05 2011г " xfId="792" xr:uid="{00000000-0005-0000-0000-000017030000}"/>
    <cellStyle name="_СВОДНЫЙ Бюджет август  09 07 07 кап строй_ДП-1 Завершающий этап от 07 12 2009 на всё фин-е с изм " xfId="793" xr:uid="{00000000-0005-0000-0000-000018030000}"/>
    <cellStyle name="_СВОДНЫЙ Бюджет август  09 07 07 кап строй_ДП-1 Завершающий этап от 07 12 2009 на всё фин-е с изм _Освоение  финансирование 16 05 2011г " xfId="794" xr:uid="{00000000-0005-0000-0000-000019030000}"/>
    <cellStyle name="_СВОДНЫЙ Бюджет август  09 07 07 кап строй_ДП-1 Завершающий этап от 07 12 2009 на всё фин-е с изм _Освоение  финансирование 20 05 2011г " xfId="795" xr:uid="{00000000-0005-0000-0000-00001A030000}"/>
    <cellStyle name="_Стыкосварка 7.03.2007(испр.)_Бюджетные формы за декабрь 2008г  от 21 11 08г " xfId="796" xr:uid="{00000000-0005-0000-0000-00001B030000}"/>
    <cellStyle name="_Стыкосварка 7.03.2007(испр.)_Бюджетные формы за декабрь 2008г  от 21 11 08г _Освоение  финансирование 16 05 2011г " xfId="797" xr:uid="{00000000-0005-0000-0000-00001C030000}"/>
    <cellStyle name="_Стыкосварка 7.03.2007(испр.)_Бюджетные формы за декабрь 2008г  от 21 11 08г _Освоение  финансирование 20 05 2011г " xfId="798" xr:uid="{00000000-0005-0000-0000-00001D030000}"/>
    <cellStyle name="_Стыкосварка 7.03.2007(испр.)_Бюджетные формы за декабрь 2008г  от 21 11 08г _Прочая СЛАЙД " xfId="799" xr:uid="{00000000-0005-0000-0000-00001E030000}"/>
    <cellStyle name="_Стыкосварка 7.03.2007(испр.)_Бюджетные формы за декабрь 2008г  от 21 11 08г _Прочая СЛАЙД _Освоение  финансирование 16 05 2011г " xfId="800" xr:uid="{00000000-0005-0000-0000-00001F030000}"/>
    <cellStyle name="_Стыкосварка 7.03.2007(испр.)_Бюджетные формы за декабрь 2008г  от 21 11 08г _Прочая СЛАЙД _Освоение  финансирование 20 05 2011г " xfId="801" xr:uid="{00000000-0005-0000-0000-000020030000}"/>
    <cellStyle name="_УК_Заявка на июнь НТМК 04.05_ДП-1 Завершающий этап от 07 12 2009 на всё фин-е с изм " xfId="802" xr:uid="{00000000-0005-0000-0000-000021030000}"/>
    <cellStyle name="_УК_Заявка на июнь НТМК 04.05_ДП-1 Завершающий этап от 07 12 2009 на всё фин-е с изм _Освоение  финансирование 16 05 2011г " xfId="803" xr:uid="{00000000-0005-0000-0000-000022030000}"/>
    <cellStyle name="_УК_Заявка на июнь НТМК 04.05_ДП-1 Завершающий этап от 07 12 2009 на всё фин-е с изм _Освоение  финансирование 20 05 2011г " xfId="804" xr:uid="{00000000-0005-0000-0000-000023030000}"/>
    <cellStyle name="_Фактическая ТП за МАЙ 2009 г " xfId="805" xr:uid="{00000000-0005-0000-0000-000024030000}"/>
    <cellStyle name="_Форма для планирования НКМК бытовки столовые 3-й вар " xfId="806" xr:uid="{00000000-0005-0000-0000-000025030000}"/>
    <cellStyle name="_Форма планов сбыта (NEW ZSMK )_Бюджетные формы за декабрь 2008г  от 21 11 08г " xfId="807" xr:uid="{00000000-0005-0000-0000-000026030000}"/>
    <cellStyle name="_Форма планов сбыта (NEW ZSMK )_Бюджетные формы за декабрь 2008г  от 21 11 08г _Освоение  финансирование 16 05 2011г " xfId="808" xr:uid="{00000000-0005-0000-0000-000027030000}"/>
    <cellStyle name="_Форма планов сбыта (NEW ZSMK )_Бюджетные формы за декабрь 2008г  от 21 11 08г _Освоение  финансирование 20 05 2011г " xfId="809" xr:uid="{00000000-0005-0000-0000-000028030000}"/>
    <cellStyle name="_Форма планов сбыта (NEW ZSMK )_Бюджетные формы за декабрь 2008г  от 21 11 08г _Прочая СЛАЙД " xfId="810" xr:uid="{00000000-0005-0000-0000-000029030000}"/>
    <cellStyle name="_Форма планов сбыта (NEW ZSMK )_Бюджетные формы за декабрь 2008г  от 21 11 08г _Прочая СЛАЙД _Освоение  финансирование 16 05 2011г " xfId="811" xr:uid="{00000000-0005-0000-0000-00002A030000}"/>
    <cellStyle name="_Форма планов сбыта (NEW ZSMK )_Бюджетные формы за декабрь 2008г  от 21 11 08г _Прочая СЛАЙД _Освоение  финансирование 20 05 2011г " xfId="812" xr:uid="{00000000-0005-0000-0000-00002B030000}"/>
    <cellStyle name="_Форма планов сбыта (NEW ZSMK )_ДП-1 Завершающий этап от 07 12 2009 на всё фин-е с изм " xfId="813" xr:uid="{00000000-0005-0000-0000-00002C030000}"/>
    <cellStyle name="_Форма планов сбыта (NEW ZSMK )_ДП-1 Завершающий этап от 07 12 2009 на всё фин-е с изм _Освоение  финансирование 16 05 2011г " xfId="814" xr:uid="{00000000-0005-0000-0000-00002D030000}"/>
    <cellStyle name="_Форма планов сбыта (NEW ZSMK )_ДП-1 Завершающий этап от 07 12 2009 на всё фин-е с изм _Освоение  финансирование 20 05 2011г " xfId="815" xr:uid="{00000000-0005-0000-0000-00002E030000}"/>
    <cellStyle name="_Формат Программ Ремонтов и ТО " xfId="816" xr:uid="{00000000-0005-0000-0000-00002F030000}"/>
    <cellStyle name="_Формы 2 уровня ЗСМК баз.15.11 от Паньшина." xfId="817" xr:uid="{00000000-0005-0000-0000-000030030000}"/>
    <cellStyle name="_Формы 2 уровня(баз)" xfId="818" xr:uid="{00000000-0005-0000-0000-000031030000}"/>
    <cellStyle name="_Формы энерго_свод_ЗС ТЭЦ от 01 11 09  с комментариями (вариант 14) " xfId="819" xr:uid="{00000000-0005-0000-0000-000032030000}"/>
    <cellStyle name="_Цены ЖПС CFA - Михайла ССГПО - январь 2010 " xfId="820" xr:uid="{00000000-0005-0000-0000-000033030000}"/>
    <cellStyle name="”ќђќ‘ћ‚›‰" xfId="821" xr:uid="{00000000-0005-0000-0000-000034030000}"/>
    <cellStyle name="”љ‘ђћ‚ђќќ›‰" xfId="822" xr:uid="{00000000-0005-0000-0000-000035030000}"/>
    <cellStyle name="„…ќ…†ќ›‰" xfId="823" xr:uid="{00000000-0005-0000-0000-000036030000}"/>
    <cellStyle name="„ђ’ђ" xfId="824" xr:uid="{00000000-0005-0000-0000-000037030000}"/>
    <cellStyle name="‡ђѓћ‹ћ‚ћљ1" xfId="825" xr:uid="{00000000-0005-0000-0000-000038030000}"/>
    <cellStyle name="‡ђѓћ‹ћ‚ћљ2" xfId="826" xr:uid="{00000000-0005-0000-0000-000039030000}"/>
    <cellStyle name="’ћѓћ‚›‰" xfId="827" xr:uid="{00000000-0005-0000-0000-00003A030000}"/>
    <cellStyle name="1 000 Kc_BalanceSheet " xfId="828" xr:uid="{00000000-0005-0000-0000-00003B030000}"/>
    <cellStyle name="1Outputbox1" xfId="829" xr:uid="{00000000-0005-0000-0000-00003C030000}"/>
    <cellStyle name="1Outputbox1 2" xfId="830" xr:uid="{00000000-0005-0000-0000-00003D030000}"/>
    <cellStyle name="1Outputbox1 2 2" xfId="831" xr:uid="{00000000-0005-0000-0000-00003E030000}"/>
    <cellStyle name="1Outputbox1 2 2 2" xfId="832" xr:uid="{00000000-0005-0000-0000-00003F030000}"/>
    <cellStyle name="1Outputbox1 2 2 2 2" xfId="833" xr:uid="{00000000-0005-0000-0000-000040030000}"/>
    <cellStyle name="1Outputbox1 2 2 3" xfId="834" xr:uid="{00000000-0005-0000-0000-000041030000}"/>
    <cellStyle name="1Outputbox1 2 3" xfId="835" xr:uid="{00000000-0005-0000-0000-000042030000}"/>
    <cellStyle name="1Outputbox1 2 3 2" xfId="836" xr:uid="{00000000-0005-0000-0000-000043030000}"/>
    <cellStyle name="1Outputbox1 2 3 2 2" xfId="837" xr:uid="{00000000-0005-0000-0000-000044030000}"/>
    <cellStyle name="1Outputbox1 2 3 3" xfId="838" xr:uid="{00000000-0005-0000-0000-000045030000}"/>
    <cellStyle name="1Outputbox1 2 4" xfId="839" xr:uid="{00000000-0005-0000-0000-000046030000}"/>
    <cellStyle name="1Outputbox1 2 4 2" xfId="840" xr:uid="{00000000-0005-0000-0000-000047030000}"/>
    <cellStyle name="1Outputbox1 2 4 2 2" xfId="841" xr:uid="{00000000-0005-0000-0000-000048030000}"/>
    <cellStyle name="1Outputbox1 2 4 3" xfId="842" xr:uid="{00000000-0005-0000-0000-000049030000}"/>
    <cellStyle name="1Outputbox1 3" xfId="843" xr:uid="{00000000-0005-0000-0000-00004A030000}"/>
    <cellStyle name="1Outputbox1 3 2" xfId="844" xr:uid="{00000000-0005-0000-0000-00004B030000}"/>
    <cellStyle name="1Outputbox1 3 2 2" xfId="845" xr:uid="{00000000-0005-0000-0000-00004C030000}"/>
    <cellStyle name="1Outputbox1 3 3" xfId="846" xr:uid="{00000000-0005-0000-0000-00004D030000}"/>
    <cellStyle name="1Outputbox1 4" xfId="847" xr:uid="{00000000-0005-0000-0000-00004E030000}"/>
    <cellStyle name="1Outputbox1 4 2" xfId="848" xr:uid="{00000000-0005-0000-0000-00004F030000}"/>
    <cellStyle name="1Outputbox1 4 2 2" xfId="849" xr:uid="{00000000-0005-0000-0000-000050030000}"/>
    <cellStyle name="1Outputbox1 4 3" xfId="850" xr:uid="{00000000-0005-0000-0000-000051030000}"/>
    <cellStyle name="1Outputbox1 5" xfId="851" xr:uid="{00000000-0005-0000-0000-000052030000}"/>
    <cellStyle name="1Outputbox1 5 2" xfId="852" xr:uid="{00000000-0005-0000-0000-000053030000}"/>
    <cellStyle name="1Outputbox1 5 2 2" xfId="853" xr:uid="{00000000-0005-0000-0000-000054030000}"/>
    <cellStyle name="1Outputbox1 5 3" xfId="854" xr:uid="{00000000-0005-0000-0000-000055030000}"/>
    <cellStyle name="1Outputbox2" xfId="855" xr:uid="{00000000-0005-0000-0000-000056030000}"/>
    <cellStyle name="1Outputheader" xfId="856" xr:uid="{00000000-0005-0000-0000-000057030000}"/>
    <cellStyle name="1Outputheader 2" xfId="857" xr:uid="{00000000-0005-0000-0000-000058030000}"/>
    <cellStyle name="1Outputheader 2 2" xfId="858" xr:uid="{00000000-0005-0000-0000-000059030000}"/>
    <cellStyle name="1Outputheader 2 2 2" xfId="859" xr:uid="{00000000-0005-0000-0000-00005A030000}"/>
    <cellStyle name="1Outputheader 2 2 2 2" xfId="860" xr:uid="{00000000-0005-0000-0000-00005B030000}"/>
    <cellStyle name="1Outputheader 2 2 3" xfId="861" xr:uid="{00000000-0005-0000-0000-00005C030000}"/>
    <cellStyle name="1Outputheader 2 3" xfId="862" xr:uid="{00000000-0005-0000-0000-00005D030000}"/>
    <cellStyle name="1Outputheader 2 3 2" xfId="863" xr:uid="{00000000-0005-0000-0000-00005E030000}"/>
    <cellStyle name="1Outputheader 2 3 2 2" xfId="864" xr:uid="{00000000-0005-0000-0000-00005F030000}"/>
    <cellStyle name="1Outputheader 2 3 3" xfId="865" xr:uid="{00000000-0005-0000-0000-000060030000}"/>
    <cellStyle name="1Outputheader 2 4" xfId="866" xr:uid="{00000000-0005-0000-0000-000061030000}"/>
    <cellStyle name="1Outputheader 2 4 2" xfId="867" xr:uid="{00000000-0005-0000-0000-000062030000}"/>
    <cellStyle name="1Outputheader 2 4 2 2" xfId="868" xr:uid="{00000000-0005-0000-0000-000063030000}"/>
    <cellStyle name="1Outputheader 2 4 3" xfId="869" xr:uid="{00000000-0005-0000-0000-000064030000}"/>
    <cellStyle name="1Outputheader 3" xfId="870" xr:uid="{00000000-0005-0000-0000-000065030000}"/>
    <cellStyle name="1Outputheader 3 2" xfId="871" xr:uid="{00000000-0005-0000-0000-000066030000}"/>
    <cellStyle name="1Outputheader 3 2 2" xfId="872" xr:uid="{00000000-0005-0000-0000-000067030000}"/>
    <cellStyle name="1Outputheader 3 3" xfId="873" xr:uid="{00000000-0005-0000-0000-000068030000}"/>
    <cellStyle name="1Outputheader 4" xfId="874" xr:uid="{00000000-0005-0000-0000-000069030000}"/>
    <cellStyle name="1Outputheader 4 2" xfId="875" xr:uid="{00000000-0005-0000-0000-00006A030000}"/>
    <cellStyle name="1Outputheader 4 2 2" xfId="876" xr:uid="{00000000-0005-0000-0000-00006B030000}"/>
    <cellStyle name="1Outputheader 4 3" xfId="877" xr:uid="{00000000-0005-0000-0000-00006C030000}"/>
    <cellStyle name="1Outputheader 5" xfId="878" xr:uid="{00000000-0005-0000-0000-00006D030000}"/>
    <cellStyle name="1Outputheader 5 2" xfId="879" xr:uid="{00000000-0005-0000-0000-00006E030000}"/>
    <cellStyle name="1Outputheader 5 2 2" xfId="880" xr:uid="{00000000-0005-0000-0000-00006F030000}"/>
    <cellStyle name="1Outputheader 5 3" xfId="881" xr:uid="{00000000-0005-0000-0000-000070030000}"/>
    <cellStyle name="1Outputheader2" xfId="882" xr:uid="{00000000-0005-0000-0000-000071030000}"/>
    <cellStyle name="1Outputsubtitle" xfId="883" xr:uid="{00000000-0005-0000-0000-000072030000}"/>
    <cellStyle name="1Outputtitle" xfId="884" xr:uid="{00000000-0005-0000-0000-000073030000}"/>
    <cellStyle name="1Profileheader" xfId="885" xr:uid="{00000000-0005-0000-0000-000074030000}"/>
    <cellStyle name="1Profilelowerbox" xfId="886" xr:uid="{00000000-0005-0000-0000-000075030000}"/>
    <cellStyle name="1Profilesubheader" xfId="887" xr:uid="{00000000-0005-0000-0000-000076030000}"/>
    <cellStyle name="1Profiletitle" xfId="888" xr:uid="{00000000-0005-0000-0000-000077030000}"/>
    <cellStyle name="1Profiletopbox" xfId="889" xr:uid="{00000000-0005-0000-0000-000078030000}"/>
    <cellStyle name="20% — акцент1 10" xfId="3882" xr:uid="{6A9851FA-4AC0-478C-9EFC-C9F826C1EAA0}"/>
    <cellStyle name="20% - Акцент1 2" xfId="2374" xr:uid="{00000000-0005-0000-0000-000079030000}"/>
    <cellStyle name="20% — акцент1 2" xfId="2317" xr:uid="{00000000-0005-0000-0000-00007A030000}"/>
    <cellStyle name="20% — акцент1 3" xfId="2836" xr:uid="{00000000-0005-0000-0000-00007B030000}"/>
    <cellStyle name="20% — акцент1 4" xfId="3835" xr:uid="{00000000-0005-0000-0000-00007C030000}"/>
    <cellStyle name="20% — акцент1 5" xfId="2772" xr:uid="{00000000-0005-0000-0000-00007D030000}"/>
    <cellStyle name="20% — акцент1 6" xfId="3849" xr:uid="{00000000-0005-0000-0000-00007E030000}"/>
    <cellStyle name="20% — акцент1 7" xfId="3841" xr:uid="{00000000-0005-0000-0000-00007F030000}"/>
    <cellStyle name="20% — акцент1 8" xfId="5221" xr:uid="{2CD0AF99-4D2C-4C7A-B3EC-6D48A431D8F9}"/>
    <cellStyle name="20% — акцент1 9" xfId="3878" xr:uid="{261BFDAE-231D-4C77-9CC7-04B7F15F97CC}"/>
    <cellStyle name="20% — акцент2 10" xfId="5231" xr:uid="{BDAA7848-F30D-4181-9439-230DC64EA7E4}"/>
    <cellStyle name="20% - Акцент2 2" xfId="2375" xr:uid="{00000000-0005-0000-0000-000080030000}"/>
    <cellStyle name="20% — акцент2 2" xfId="2318" xr:uid="{00000000-0005-0000-0000-000081030000}"/>
    <cellStyle name="20% — акцент2 3" xfId="2835" xr:uid="{00000000-0005-0000-0000-000082030000}"/>
    <cellStyle name="20% — акцент2 4" xfId="3844" xr:uid="{00000000-0005-0000-0000-000083030000}"/>
    <cellStyle name="20% — акцент2 5" xfId="2771" xr:uid="{00000000-0005-0000-0000-000084030000}"/>
    <cellStyle name="20% — акцент2 6" xfId="3860" xr:uid="{00000000-0005-0000-0000-000085030000}"/>
    <cellStyle name="20% — акцент2 7" xfId="3857" xr:uid="{00000000-0005-0000-0000-000086030000}"/>
    <cellStyle name="20% — акцент2 8" xfId="3879" xr:uid="{49EC3731-3539-4D53-8C4A-4CC24DAA581F}"/>
    <cellStyle name="20% — акцент2 9" xfId="5236" xr:uid="{22E2D099-B4CE-4FF4-BAF8-9B46F3FC0BE3}"/>
    <cellStyle name="20% — акцент3 10" xfId="5232" xr:uid="{382576DE-C173-405F-A13B-37DF005E5EDF}"/>
    <cellStyle name="20% - Акцент3 2" xfId="2376" xr:uid="{00000000-0005-0000-0000-000087030000}"/>
    <cellStyle name="20% — акцент3 2" xfId="2319" xr:uid="{00000000-0005-0000-0000-000088030000}"/>
    <cellStyle name="20% — акцент3 3" xfId="2834" xr:uid="{00000000-0005-0000-0000-000089030000}"/>
    <cellStyle name="20% — акцент3 4" xfId="3854" xr:uid="{00000000-0005-0000-0000-00008A030000}"/>
    <cellStyle name="20% — акцент3 5" xfId="2770" xr:uid="{00000000-0005-0000-0000-00008B030000}"/>
    <cellStyle name="20% — акцент3 6" xfId="2797" xr:uid="{00000000-0005-0000-0000-00008C030000}"/>
    <cellStyle name="20% — акцент3 7" xfId="2786" xr:uid="{00000000-0005-0000-0000-00008D030000}"/>
    <cellStyle name="20% — акцент3 8" xfId="5218" xr:uid="{DE98A26D-EC41-48A7-97CD-39960B0FE93C}"/>
    <cellStyle name="20% — акцент3 9" xfId="5223" xr:uid="{5FE7BB87-EF38-48CA-ACD0-D1C39D655101}"/>
    <cellStyle name="20% — акцент4 10" xfId="3880" xr:uid="{AFD58B42-9DCE-4422-B1EB-DD83E0B963C3}"/>
    <cellStyle name="20% - Акцент4 2" xfId="2377" xr:uid="{00000000-0005-0000-0000-00008E030000}"/>
    <cellStyle name="20% — акцент4 2" xfId="2320" xr:uid="{00000000-0005-0000-0000-00008F030000}"/>
    <cellStyle name="20% — акцент4 3" xfId="2833" xr:uid="{00000000-0005-0000-0000-000090030000}"/>
    <cellStyle name="20% — акцент4 4" xfId="3865" xr:uid="{00000000-0005-0000-0000-000091030000}"/>
    <cellStyle name="20% — акцент4 5" xfId="2769" xr:uid="{00000000-0005-0000-0000-000092030000}"/>
    <cellStyle name="20% — акцент4 6" xfId="3840" xr:uid="{00000000-0005-0000-0000-000093030000}"/>
    <cellStyle name="20% — акцент4 7" xfId="2792" xr:uid="{00000000-0005-0000-0000-000094030000}"/>
    <cellStyle name="20% — акцент4 8" xfId="5225" xr:uid="{0F88F50D-5C07-4A19-B7EF-610136416CCF}"/>
    <cellStyle name="20% — акцент4 9" xfId="3888" xr:uid="{334F3558-05EF-47A2-852B-27E9AD934CB6}"/>
    <cellStyle name="20% — акцент5 10" xfId="3871" xr:uid="{46C8D503-DB46-4831-B9BE-F6C93C4358C0}"/>
    <cellStyle name="20% - Акцент5 2" xfId="2378" xr:uid="{00000000-0005-0000-0000-000095030000}"/>
    <cellStyle name="20% — акцент5 2" xfId="2321" xr:uid="{00000000-0005-0000-0000-000096030000}"/>
    <cellStyle name="20% — акцент5 3" xfId="2832" xr:uid="{00000000-0005-0000-0000-000097030000}"/>
    <cellStyle name="20% — акцент5 4" xfId="3839" xr:uid="{00000000-0005-0000-0000-000098030000}"/>
    <cellStyle name="20% — акцент5 5" xfId="2768" xr:uid="{00000000-0005-0000-0000-000099030000}"/>
    <cellStyle name="20% — акцент5 6" xfId="3845" xr:uid="{00000000-0005-0000-0000-00009A030000}"/>
    <cellStyle name="20% — акцент5 7" xfId="3846" xr:uid="{00000000-0005-0000-0000-00009B030000}"/>
    <cellStyle name="20% — акцент5 8" xfId="5220" xr:uid="{53181D4A-475C-4217-A571-6764EA1F8755}"/>
    <cellStyle name="20% — акцент5 9" xfId="3887" xr:uid="{5EBBCED8-4D76-4C36-957A-FD9677FDA2D8}"/>
    <cellStyle name="20% — акцент6 10" xfId="3870" xr:uid="{401589D4-D41E-4C6E-994A-FC214930B4DA}"/>
    <cellStyle name="20% - Акцент6 2" xfId="2379" xr:uid="{00000000-0005-0000-0000-00009C030000}"/>
    <cellStyle name="20% — акцент6 2" xfId="2322" xr:uid="{00000000-0005-0000-0000-00009D030000}"/>
    <cellStyle name="20% — акцент6 3" xfId="2831" xr:uid="{00000000-0005-0000-0000-00009E030000}"/>
    <cellStyle name="20% — акцент6 4" xfId="3837" xr:uid="{00000000-0005-0000-0000-00009F030000}"/>
    <cellStyle name="20% — акцент6 5" xfId="2767" xr:uid="{00000000-0005-0000-0000-0000A0030000}"/>
    <cellStyle name="20% — акцент6 6" xfId="3855" xr:uid="{00000000-0005-0000-0000-0000A1030000}"/>
    <cellStyle name="20% — акцент6 7" xfId="2763" xr:uid="{00000000-0005-0000-0000-0000A2030000}"/>
    <cellStyle name="20% — акцент6 8" xfId="3884" xr:uid="{F83F0146-8F4C-400C-9191-BE4BB26E0ADF}"/>
    <cellStyle name="20% — акцент6 9" xfId="5229" xr:uid="{CD07C58D-457B-44D7-AFF9-28493D8EBFBD}"/>
    <cellStyle name="40% — акцент1 10" xfId="5240" xr:uid="{8534A428-4AC1-4F5E-AA30-77A082D95520}"/>
    <cellStyle name="40% - Акцент1 2" xfId="2380" xr:uid="{00000000-0005-0000-0000-0000A3030000}"/>
    <cellStyle name="40% — акцент1 2" xfId="2323" xr:uid="{00000000-0005-0000-0000-0000A4030000}"/>
    <cellStyle name="40% — акцент1 3" xfId="2830" xr:uid="{00000000-0005-0000-0000-0000A5030000}"/>
    <cellStyle name="40% — акцент1 4" xfId="3848" xr:uid="{00000000-0005-0000-0000-0000A6030000}"/>
    <cellStyle name="40% — акцент1 5" xfId="2766" xr:uid="{00000000-0005-0000-0000-0000A7030000}"/>
    <cellStyle name="40% — акцент1 6" xfId="3851" xr:uid="{00000000-0005-0000-0000-0000A8030000}"/>
    <cellStyle name="40% — акцент1 7" xfId="2762" xr:uid="{00000000-0005-0000-0000-0000A9030000}"/>
    <cellStyle name="40% — акцент1 8" xfId="5237" xr:uid="{DFD45C9D-3949-4EE2-9A05-FB8677345D77}"/>
    <cellStyle name="40% — акцент1 9" xfId="3883" xr:uid="{6320F30A-266C-4092-B82B-5756098294BE}"/>
    <cellStyle name="40% — акцент2 10" xfId="5235" xr:uid="{FB463E27-FC54-408F-B53B-3349BD359B2E}"/>
    <cellStyle name="40% - Акцент2 2" xfId="2381" xr:uid="{00000000-0005-0000-0000-0000AA030000}"/>
    <cellStyle name="40% — акцент2 2" xfId="2324" xr:uid="{00000000-0005-0000-0000-0000AB030000}"/>
    <cellStyle name="40% — акцент2 3" xfId="2829" xr:uid="{00000000-0005-0000-0000-0000AC030000}"/>
    <cellStyle name="40% — акцент2 4" xfId="3859" xr:uid="{00000000-0005-0000-0000-0000AD030000}"/>
    <cellStyle name="40% — акцент2 5" xfId="2765" xr:uid="{00000000-0005-0000-0000-0000AE030000}"/>
    <cellStyle name="40% — акцент2 6" xfId="3861" xr:uid="{00000000-0005-0000-0000-0000AF030000}"/>
    <cellStyle name="40% — акцент2 7" xfId="2761" xr:uid="{00000000-0005-0000-0000-0000B0030000}"/>
    <cellStyle name="40% — акцент2 8" xfId="3889" xr:uid="{F992EF3F-6EC3-4F2D-9C6F-C047754E6D9A}"/>
    <cellStyle name="40% — акцент2 9" xfId="3867" xr:uid="{4A015C78-5F7C-4B4E-9164-18B3FD01A21E}"/>
    <cellStyle name="40% — акцент3 10" xfId="3868" xr:uid="{35237430-B89E-4EA3-A89D-16A99E524C47}"/>
    <cellStyle name="40% - Акцент3 2" xfId="2382" xr:uid="{00000000-0005-0000-0000-0000B1030000}"/>
    <cellStyle name="40% — акцент3 2" xfId="2325" xr:uid="{00000000-0005-0000-0000-0000B2030000}"/>
    <cellStyle name="40% — акцент3 3" xfId="2828" xr:uid="{00000000-0005-0000-0000-0000B3030000}"/>
    <cellStyle name="40% — акцент3 4" xfId="2798" xr:uid="{00000000-0005-0000-0000-0000B4030000}"/>
    <cellStyle name="40% — акцент3 5" xfId="2764" xr:uid="{00000000-0005-0000-0000-0000B5030000}"/>
    <cellStyle name="40% — акцент3 6" xfId="2795" xr:uid="{00000000-0005-0000-0000-0000B6030000}"/>
    <cellStyle name="40% — акцент3 7" xfId="2760" xr:uid="{00000000-0005-0000-0000-0000B7030000}"/>
    <cellStyle name="40% — акцент3 8" xfId="3873" xr:uid="{57AB101A-0E08-435F-AE8E-E0AEE232FBB9}"/>
    <cellStyle name="40% — акцент3 9" xfId="5239" xr:uid="{B4B96ABA-7E6D-41C1-8C1A-A657A80B5C57}"/>
    <cellStyle name="40% — акцент4 10" xfId="5242" xr:uid="{68C9C3A3-1F8C-47C4-913B-BF8D36BAFF46}"/>
    <cellStyle name="40% - Акцент4 2" xfId="2383" xr:uid="{00000000-0005-0000-0000-0000B8030000}"/>
    <cellStyle name="40% — акцент4 2" xfId="2326" xr:uid="{00000000-0005-0000-0000-0000B9030000}"/>
    <cellStyle name="40% — акцент4 3" xfId="2827" xr:uid="{00000000-0005-0000-0000-0000BA030000}"/>
    <cellStyle name="40% — акцент4 4" xfId="3836" xr:uid="{00000000-0005-0000-0000-0000BB030000}"/>
    <cellStyle name="40% — акцент4 5" xfId="2787" xr:uid="{00000000-0005-0000-0000-0000BC030000}"/>
    <cellStyle name="40% — акцент4 6" xfId="2788" xr:uid="{00000000-0005-0000-0000-0000BD030000}"/>
    <cellStyle name="40% — акцент4 7" xfId="2789" xr:uid="{00000000-0005-0000-0000-0000BE030000}"/>
    <cellStyle name="40% — акцент4 8" xfId="3877" xr:uid="{269AFF21-7967-47BA-A79D-3681E7ED72CB}"/>
    <cellStyle name="40% — акцент4 9" xfId="5215" xr:uid="{E64217D2-4B67-477A-8AD6-C2A674EE522C}"/>
    <cellStyle name="40% — акцент5 10" xfId="3875" xr:uid="{7988444F-7277-4AFE-A7B9-A900307959F8}"/>
    <cellStyle name="40% - Акцент5 2" xfId="2384" xr:uid="{00000000-0005-0000-0000-0000BF030000}"/>
    <cellStyle name="40% — акцент5 2" xfId="2327" xr:uid="{00000000-0005-0000-0000-0000C0030000}"/>
    <cellStyle name="40% — акцент5 3" xfId="2822" xr:uid="{00000000-0005-0000-0000-0000C1030000}"/>
    <cellStyle name="40% — акцент5 4" xfId="3843" xr:uid="{00000000-0005-0000-0000-0000C2030000}"/>
    <cellStyle name="40% — акцент5 5" xfId="2796" xr:uid="{00000000-0005-0000-0000-0000C3030000}"/>
    <cellStyle name="40% — акцент5 6" xfId="2777" xr:uid="{00000000-0005-0000-0000-0000C4030000}"/>
    <cellStyle name="40% — акцент5 7" xfId="3856" xr:uid="{00000000-0005-0000-0000-0000C5030000}"/>
    <cellStyle name="40% — акцент5 8" xfId="5233" xr:uid="{C4AE80FA-C734-4751-9841-11167FD8A677}"/>
    <cellStyle name="40% — акцент5 9" xfId="5224" xr:uid="{FEA4322B-2189-4DD7-8D63-8528B83A34FC}"/>
    <cellStyle name="40% — акцент6 10" xfId="5226" xr:uid="{A4CD58E5-3A91-4A24-A09B-692906DE2565}"/>
    <cellStyle name="40% - Акцент6 2" xfId="2385" xr:uid="{00000000-0005-0000-0000-0000C6030000}"/>
    <cellStyle name="40% — акцент6 2" xfId="2328" xr:uid="{00000000-0005-0000-0000-0000C7030000}"/>
    <cellStyle name="40% — акцент6 3" xfId="2821" xr:uid="{00000000-0005-0000-0000-0000C8030000}"/>
    <cellStyle name="40% — акцент6 4" xfId="3847" xr:uid="{00000000-0005-0000-0000-0000C9030000}"/>
    <cellStyle name="40% — акцент6 5" xfId="2791" xr:uid="{00000000-0005-0000-0000-0000CA030000}"/>
    <cellStyle name="40% — акцент6 6" xfId="2781" xr:uid="{00000000-0005-0000-0000-0000CB030000}"/>
    <cellStyle name="40% — акцент6 7" xfId="2793" xr:uid="{00000000-0005-0000-0000-0000CC030000}"/>
    <cellStyle name="40% — акцент6 8" xfId="3872" xr:uid="{A12E34E9-F0B0-4446-995B-EFD90B9E1FB1}"/>
    <cellStyle name="40% — акцент6 9" xfId="5230" xr:uid="{4FE0F532-259B-41F9-983F-F1E4C0BD56DD}"/>
    <cellStyle name="60% — акцент1 10" xfId="3908" xr:uid="{AE724958-416C-4962-839D-4965E420BE4D}"/>
    <cellStyle name="60% - Акцент1 2" xfId="2386" xr:uid="{00000000-0005-0000-0000-0000CD030000}"/>
    <cellStyle name="60% — акцент1 2" xfId="2329" xr:uid="{00000000-0005-0000-0000-0000CE030000}"/>
    <cellStyle name="60% — акцент1 3" xfId="2820" xr:uid="{00000000-0005-0000-0000-0000CF030000}"/>
    <cellStyle name="60% — акцент1 4" xfId="3858" xr:uid="{00000000-0005-0000-0000-0000D0030000}"/>
    <cellStyle name="60% — акцент1 5" xfId="2779" xr:uid="{00000000-0005-0000-0000-0000D1030000}"/>
    <cellStyle name="60% — акцент1 6" xfId="3862" xr:uid="{00000000-0005-0000-0000-0000D2030000}"/>
    <cellStyle name="60% — акцент1 7" xfId="3838" xr:uid="{00000000-0005-0000-0000-0000D3030000}"/>
    <cellStyle name="60% — акцент1 8" xfId="3892" xr:uid="{DA7CED4E-AC0C-448F-89F2-21191341967B}"/>
    <cellStyle name="60% — акцент1 9" xfId="5238" xr:uid="{3D782B24-68FC-4B7E-B5AF-87A11346DCEE}"/>
    <cellStyle name="60% — акцент2 10" xfId="5228" xr:uid="{B3E00339-D545-4643-A04D-6FE95F350BE8}"/>
    <cellStyle name="60% - Акцент2 2" xfId="2387" xr:uid="{00000000-0005-0000-0000-0000D4030000}"/>
    <cellStyle name="60% — акцент2 2" xfId="2330" xr:uid="{00000000-0005-0000-0000-0000D5030000}"/>
    <cellStyle name="60% — акцент2 3" xfId="2819" xr:uid="{00000000-0005-0000-0000-0000D6030000}"/>
    <cellStyle name="60% — акцент2 4" xfId="3853" xr:uid="{00000000-0005-0000-0000-0000D7030000}"/>
    <cellStyle name="60% — акцент2 5" xfId="2784" xr:uid="{00000000-0005-0000-0000-0000D8030000}"/>
    <cellStyle name="60% — акцент2 6" xfId="3834" xr:uid="{00000000-0005-0000-0000-0000D9030000}"/>
    <cellStyle name="60% — акцент2 7" xfId="2783" xr:uid="{00000000-0005-0000-0000-0000DA030000}"/>
    <cellStyle name="60% — акцент2 8" xfId="5219" xr:uid="{5EAFC04B-5B06-4ED9-B714-5FC410A6701F}"/>
    <cellStyle name="60% — акцент2 9" xfId="3899" xr:uid="{F2FB71BD-C117-4282-83D1-1FE15F8801C4}"/>
    <cellStyle name="60% — акцент3 10" xfId="3881" xr:uid="{98706540-EAF4-43AF-8384-871C96F9ADC0}"/>
    <cellStyle name="60% - Акцент3 2" xfId="2388" xr:uid="{00000000-0005-0000-0000-0000DB030000}"/>
    <cellStyle name="60% — акцент3 2" xfId="2331" xr:uid="{00000000-0005-0000-0000-0000DC030000}"/>
    <cellStyle name="60% — акцент3 3" xfId="2818" xr:uid="{00000000-0005-0000-0000-0000DD030000}"/>
    <cellStyle name="60% — акцент3 4" xfId="3864" xr:uid="{00000000-0005-0000-0000-0000DE030000}"/>
    <cellStyle name="60% — акцент3 5" xfId="2773" xr:uid="{00000000-0005-0000-0000-0000DF030000}"/>
    <cellStyle name="60% — акцент3 6" xfId="3850" xr:uid="{00000000-0005-0000-0000-0000E0030000}"/>
    <cellStyle name="60% — акцент3 7" xfId="2759" xr:uid="{00000000-0005-0000-0000-0000E1030000}"/>
    <cellStyle name="60% — акцент3 8" xfId="3869" xr:uid="{DFCD8547-02E8-47DB-8E06-80EBBB4B1503}"/>
    <cellStyle name="60% — акцент3 9" xfId="3886" xr:uid="{6F0CB6BE-26CB-48A7-850E-F8C9F774E63D}"/>
    <cellStyle name="60% — акцент4 10" xfId="5217" xr:uid="{4A8020EF-5243-4853-B472-61F95B4AC876}"/>
    <cellStyle name="60% - Акцент4 2" xfId="2389" xr:uid="{00000000-0005-0000-0000-0000E2030000}"/>
    <cellStyle name="60% — акцент4 2" xfId="2332" xr:uid="{00000000-0005-0000-0000-0000E3030000}"/>
    <cellStyle name="60% — акцент4 3" xfId="2817" xr:uid="{00000000-0005-0000-0000-0000E4030000}"/>
    <cellStyle name="60% — акцент4 4" xfId="2790" xr:uid="{00000000-0005-0000-0000-0000E5030000}"/>
    <cellStyle name="60% — акцент4 5" xfId="2780" xr:uid="{00000000-0005-0000-0000-0000E6030000}"/>
    <cellStyle name="60% — акцент4 6" xfId="3852" xr:uid="{00000000-0005-0000-0000-0000E7030000}"/>
    <cellStyle name="60% — акцент4 7" xfId="2782" xr:uid="{00000000-0005-0000-0000-0000E8030000}"/>
    <cellStyle name="60% — акцент4 8" xfId="3891" xr:uid="{86C0CE83-5300-43CF-AE00-354C98866D91}"/>
    <cellStyle name="60% — акцент4 9" xfId="3876" xr:uid="{2D58A39E-B3B9-49EE-A72F-6C61C0248AD3}"/>
    <cellStyle name="60% — акцент5 10" xfId="5241" xr:uid="{07E3443C-B1E5-410D-B7FF-9ABF4B598430}"/>
    <cellStyle name="60% - Акцент5 2" xfId="2390" xr:uid="{00000000-0005-0000-0000-0000E9030000}"/>
    <cellStyle name="60% — акцент5 2" xfId="2333" xr:uid="{00000000-0005-0000-0000-0000EA030000}"/>
    <cellStyle name="60% — акцент5 3" xfId="2816" xr:uid="{00000000-0005-0000-0000-0000EB030000}"/>
    <cellStyle name="60% — акцент5 4" xfId="2799" xr:uid="{00000000-0005-0000-0000-0000EC030000}"/>
    <cellStyle name="60% — акцент5 5" xfId="2785" xr:uid="{00000000-0005-0000-0000-0000ED030000}"/>
    <cellStyle name="60% — акцент5 6" xfId="2800" xr:uid="{00000000-0005-0000-0000-0000EE030000}"/>
    <cellStyle name="60% — акцент5 7" xfId="2775" xr:uid="{00000000-0005-0000-0000-0000EF030000}"/>
    <cellStyle name="60% — акцент5 8" xfId="5234" xr:uid="{7867DC72-BA60-46C1-9277-63C409E84E34}"/>
    <cellStyle name="60% — акцент5 9" xfId="5216" xr:uid="{E88005EF-2D28-4034-921E-3E261FB62124}"/>
    <cellStyle name="60% — акцент6 10" xfId="3885" xr:uid="{E48F69E1-FDAE-4974-85F0-32BD0087DDB4}"/>
    <cellStyle name="60% - Акцент6 2" xfId="2391" xr:uid="{00000000-0005-0000-0000-0000F0030000}"/>
    <cellStyle name="60% — акцент6 2" xfId="2334" xr:uid="{00000000-0005-0000-0000-0000F1030000}"/>
    <cellStyle name="60% — акцент6 3" xfId="2815" xr:uid="{00000000-0005-0000-0000-0000F2030000}"/>
    <cellStyle name="60% — акцент6 4" xfId="3842" xr:uid="{00000000-0005-0000-0000-0000F3030000}"/>
    <cellStyle name="60% — акцент6 5" xfId="2774" xr:uid="{00000000-0005-0000-0000-0000F4030000}"/>
    <cellStyle name="60% — акцент6 6" xfId="2794" xr:uid="{00000000-0005-0000-0000-0000F5030000}"/>
    <cellStyle name="60% — акцент6 7" xfId="3863" xr:uid="{00000000-0005-0000-0000-0000F6030000}"/>
    <cellStyle name="60% — акцент6 8" xfId="5222" xr:uid="{2C32126E-FFFD-4271-8DE3-9A5C9E12EBD7}"/>
    <cellStyle name="60% — акцент6 9" xfId="3890" xr:uid="{0DB72C67-5293-4D8D-BCCB-2D01EF5FB2AB}"/>
    <cellStyle name="8pt" xfId="890" xr:uid="{00000000-0005-0000-0000-0000F7030000}"/>
    <cellStyle name="Aaia?iue [0]_vaqduGfTSN7qyUJNWHRlcWo3H" xfId="891" xr:uid="{00000000-0005-0000-0000-0000F8030000}"/>
    <cellStyle name="Aaia?iue_vaqduGfTSN7qyUJNWHRlcWo3H" xfId="892" xr:uid="{00000000-0005-0000-0000-0000F9030000}"/>
    <cellStyle name="Äåíåæíûé [0]_vaqduGfTSN7qyUJNWHRlcWo3H" xfId="893" xr:uid="{00000000-0005-0000-0000-0000FA030000}"/>
    <cellStyle name="Äåíåæíûé_vaqduGfTSN7qyUJNWHRlcWo3H" xfId="894" xr:uid="{00000000-0005-0000-0000-0000FB030000}"/>
    <cellStyle name="acct" xfId="895" xr:uid="{00000000-0005-0000-0000-0000FC030000}"/>
    <cellStyle name="acct 2" xfId="896" xr:uid="{00000000-0005-0000-0000-0000FD030000}"/>
    <cellStyle name="AeE­ [0]_?A°??µAoC?" xfId="897" xr:uid="{00000000-0005-0000-0000-0000FE030000}"/>
    <cellStyle name="AeE­_?A°??µAoC?" xfId="898" xr:uid="{00000000-0005-0000-0000-0000FF030000}"/>
    <cellStyle name="Aeia?nnueea" xfId="899" xr:uid="{00000000-0005-0000-0000-000000040000}"/>
    <cellStyle name="AFE" xfId="900" xr:uid="{00000000-0005-0000-0000-000001040000}"/>
    <cellStyle name="Arial 10" xfId="901" xr:uid="{00000000-0005-0000-0000-000002040000}"/>
    <cellStyle name="Arial 12" xfId="902" xr:uid="{00000000-0005-0000-0000-000003040000}"/>
    <cellStyle name="AÞ¸¶ [0]_INQUIRY ¿µ¾÷AßAø " xfId="903" xr:uid="{00000000-0005-0000-0000-000004040000}"/>
    <cellStyle name="AÞ¸¶_INQUIRY ¿µ¾÷AßAø " xfId="904" xr:uid="{00000000-0005-0000-0000-000005040000}"/>
    <cellStyle name="Balance" xfId="905" xr:uid="{00000000-0005-0000-0000-000006040000}"/>
    <cellStyle name="BalanceBold" xfId="906" xr:uid="{00000000-0005-0000-0000-000007040000}"/>
    <cellStyle name="BLACK" xfId="907" xr:uid="{00000000-0005-0000-0000-000008040000}"/>
    <cellStyle name="Blue" xfId="908" xr:uid="{00000000-0005-0000-0000-000009040000}"/>
    <cellStyle name="Body" xfId="909" xr:uid="{00000000-0005-0000-0000-00000A040000}"/>
    <cellStyle name="British Pound" xfId="910" xr:uid="{00000000-0005-0000-0000-00000B040000}"/>
    <cellStyle name="C?AO_?A°??µAoC?" xfId="911" xr:uid="{00000000-0005-0000-0000-00000C040000}"/>
    <cellStyle name="C?AØ_¿µ¾÷CoE² " xfId="912" xr:uid="{00000000-0005-0000-0000-00000D040000}"/>
    <cellStyle name="c_Chorus Model 22 Sep 04 V6 " xfId="913" xr:uid="{00000000-0005-0000-0000-00000E040000}"/>
    <cellStyle name="Calc Currency (0)" xfId="914" xr:uid="{00000000-0005-0000-0000-00000F040000}"/>
    <cellStyle name="cárky [0]_BalanceSheet " xfId="915" xr:uid="{00000000-0005-0000-0000-000010040000}"/>
    <cellStyle name="cárky_BalanceSheet " xfId="916" xr:uid="{00000000-0005-0000-0000-000011040000}"/>
    <cellStyle name="Case" xfId="917" xr:uid="{00000000-0005-0000-0000-000012040000}"/>
    <cellStyle name="Case 2" xfId="918" xr:uid="{00000000-0005-0000-0000-000013040000}"/>
    <cellStyle name="Center Across" xfId="919" xr:uid="{00000000-0005-0000-0000-000014040000}"/>
    <cellStyle name="Check" xfId="920" xr:uid="{00000000-0005-0000-0000-000015040000}"/>
    <cellStyle name="Column Heading" xfId="921" xr:uid="{00000000-0005-0000-0000-000016040000}"/>
    <cellStyle name="Comma [0]" xfId="922" xr:uid="{00000000-0005-0000-0000-000017040000}"/>
    <cellStyle name="Comma [1]" xfId="923" xr:uid="{00000000-0005-0000-0000-000018040000}"/>
    <cellStyle name="Comma 0" xfId="924" xr:uid="{00000000-0005-0000-0000-000019040000}"/>
    <cellStyle name="Comma 0 2" xfId="2281" xr:uid="{00000000-0005-0000-0000-00001A040000}"/>
    <cellStyle name="Comma 0 2 2" xfId="2837" xr:uid="{00000000-0005-0000-0000-00001B040000}"/>
    <cellStyle name="Comma 0 3" xfId="3077" xr:uid="{00000000-0005-0000-0000-00001C040000}"/>
    <cellStyle name="Comma 0 3 2" xfId="4469" xr:uid="{1C5A5417-5425-4237-9C09-9539820834E5}"/>
    <cellStyle name="Comma 0*" xfId="925" xr:uid="{00000000-0005-0000-0000-00001D040000}"/>
    <cellStyle name="Comma 0* 2" xfId="2282" xr:uid="{00000000-0005-0000-0000-00001E040000}"/>
    <cellStyle name="Comma 0* 2 2" xfId="2838" xr:uid="{00000000-0005-0000-0000-00001F040000}"/>
    <cellStyle name="Comma 0* 3" xfId="3076" xr:uid="{00000000-0005-0000-0000-000020040000}"/>
    <cellStyle name="Comma 0* 3 2" xfId="4468" xr:uid="{2FC2609F-789D-481B-A868-807737438BF0}"/>
    <cellStyle name="Comma 2" xfId="926" xr:uid="{00000000-0005-0000-0000-000021040000}"/>
    <cellStyle name="Comma 2 2" xfId="927" xr:uid="{00000000-0005-0000-0000-000022040000}"/>
    <cellStyle name="Comma 2 2 2" xfId="2284" xr:uid="{00000000-0005-0000-0000-000023040000}"/>
    <cellStyle name="Comma 2 2 2 2" xfId="2840" xr:uid="{00000000-0005-0000-0000-000024040000}"/>
    <cellStyle name="Comma 2 2 3" xfId="3074" xr:uid="{00000000-0005-0000-0000-000025040000}"/>
    <cellStyle name="Comma 2 2 3 2" xfId="4466" xr:uid="{775E3C22-041B-4ABE-92CE-A1C13B4FEEA1}"/>
    <cellStyle name="Comma 2 3" xfId="928" xr:uid="{00000000-0005-0000-0000-000026040000}"/>
    <cellStyle name="Comma 2 4" xfId="2283" xr:uid="{00000000-0005-0000-0000-000027040000}"/>
    <cellStyle name="Comma 2 4 2" xfId="2839" xr:uid="{00000000-0005-0000-0000-000028040000}"/>
    <cellStyle name="Comma 2 5" xfId="3075" xr:uid="{00000000-0005-0000-0000-000029040000}"/>
    <cellStyle name="Comma 2 5 2" xfId="4467" xr:uid="{71305535-9BD1-4294-ADBC-93748E95BA07}"/>
    <cellStyle name="Comma0" xfId="929" xr:uid="{00000000-0005-0000-0000-00002A040000}"/>
    <cellStyle name="Currency [0]" xfId="930" xr:uid="{00000000-0005-0000-0000-00002B040000}"/>
    <cellStyle name="Currency [0] 2" xfId="931" xr:uid="{00000000-0005-0000-0000-00002C040000}"/>
    <cellStyle name="Currency [0] 3" xfId="932" xr:uid="{00000000-0005-0000-0000-00002D040000}"/>
    <cellStyle name="Currency [1]" xfId="933" xr:uid="{00000000-0005-0000-0000-00002E040000}"/>
    <cellStyle name="Currency 0" xfId="934" xr:uid="{00000000-0005-0000-0000-00002F040000}"/>
    <cellStyle name="Currency 0 2" xfId="2285" xr:uid="{00000000-0005-0000-0000-000030040000}"/>
    <cellStyle name="Currency 0 2 2" xfId="2841" xr:uid="{00000000-0005-0000-0000-000031040000}"/>
    <cellStyle name="Currency 0 3" xfId="3073" xr:uid="{00000000-0005-0000-0000-000032040000}"/>
    <cellStyle name="Currency 0 3 2" xfId="4465" xr:uid="{129C997E-BA07-48CD-A413-161A7CA69DE3}"/>
    <cellStyle name="Currency 2" xfId="935" xr:uid="{00000000-0005-0000-0000-000033040000}"/>
    <cellStyle name="Currency 2 2" xfId="2286" xr:uid="{00000000-0005-0000-0000-000034040000}"/>
    <cellStyle name="Currency 2 2 2" xfId="2842" xr:uid="{00000000-0005-0000-0000-000035040000}"/>
    <cellStyle name="Currency 2 3" xfId="3072" xr:uid="{00000000-0005-0000-0000-000036040000}"/>
    <cellStyle name="Currency 2 3 2" xfId="4464" xr:uid="{558F667A-463F-4BB0-AE6C-18DD305A8FF2}"/>
    <cellStyle name="Currency0" xfId="936" xr:uid="{00000000-0005-0000-0000-000037040000}"/>
    <cellStyle name="Currency2" xfId="937" xr:uid="{00000000-0005-0000-0000-000038040000}"/>
    <cellStyle name="Currency2 2" xfId="2287" xr:uid="{00000000-0005-0000-0000-000039040000}"/>
    <cellStyle name="Currency2 2 2" xfId="2843" xr:uid="{00000000-0005-0000-0000-00003A040000}"/>
    <cellStyle name="Currency2 3" xfId="3071" xr:uid="{00000000-0005-0000-0000-00003B040000}"/>
    <cellStyle name="Currency2 3 2" xfId="4463" xr:uid="{0E8C0143-6989-43BB-8E5F-BE378155D8B8}"/>
    <cellStyle name="d_Chorus Model 22 Sep 04 V6 " xfId="938" xr:uid="{00000000-0005-0000-0000-00003C040000}"/>
    <cellStyle name="Data" xfId="939" xr:uid="{00000000-0005-0000-0000-00003D040000}"/>
    <cellStyle name="DataBold" xfId="940" xr:uid="{00000000-0005-0000-0000-00003E040000}"/>
    <cellStyle name="Date" xfId="941" xr:uid="{00000000-0005-0000-0000-00003F040000}"/>
    <cellStyle name="Date Aligned" xfId="942" xr:uid="{00000000-0005-0000-0000-000040040000}"/>
    <cellStyle name="Date Aligned 2" xfId="2288" xr:uid="{00000000-0005-0000-0000-000041040000}"/>
    <cellStyle name="Date Aligned 2 2" xfId="2844" xr:uid="{00000000-0005-0000-0000-000042040000}"/>
    <cellStyle name="Date Aligned 3" xfId="3070" xr:uid="{00000000-0005-0000-0000-000043040000}"/>
    <cellStyle name="Date Aligned 3 2" xfId="4462" xr:uid="{9A848B69-23C5-4E98-B6FB-C278A945B915}"/>
    <cellStyle name="Date_07.12.2005  КЭШ и баланс " xfId="943" xr:uid="{00000000-0005-0000-0000-000044040000}"/>
    <cellStyle name="Dec_0" xfId="944" xr:uid="{00000000-0005-0000-0000-000045040000}"/>
    <cellStyle name="Deviant" xfId="945" xr:uid="{00000000-0005-0000-0000-000046040000}"/>
    <cellStyle name="Dollars" xfId="946" xr:uid="{00000000-0005-0000-0000-000047040000}"/>
    <cellStyle name="Dotted Line" xfId="947" xr:uid="{00000000-0005-0000-0000-000048040000}"/>
    <cellStyle name="Dotted Line 2" xfId="2289" xr:uid="{00000000-0005-0000-0000-000049040000}"/>
    <cellStyle name="Dotted Line 2 2" xfId="2845" xr:uid="{00000000-0005-0000-0000-00004A040000}"/>
    <cellStyle name="Dotted Line 3" xfId="3069" xr:uid="{00000000-0005-0000-0000-00004B040000}"/>
    <cellStyle name="Dotted Line 3 2" xfId="4461" xr:uid="{003629DC-4511-4E3A-A7ED-57EE2EC9F36D}"/>
    <cellStyle name="Double Accounting" xfId="948" xr:uid="{00000000-0005-0000-0000-00004C040000}"/>
    <cellStyle name="Euro" xfId="949" xr:uid="{00000000-0005-0000-0000-00004D040000}"/>
    <cellStyle name="Euro 2" xfId="950" xr:uid="{00000000-0005-0000-0000-00004E040000}"/>
    <cellStyle name="EVRAZCaption0" xfId="951" xr:uid="{00000000-0005-0000-0000-00004F040000}"/>
    <cellStyle name="EVRAZCaption0 2" xfId="952" xr:uid="{00000000-0005-0000-0000-000050040000}"/>
    <cellStyle name="EVRAZCaption0 2 2" xfId="953" xr:uid="{00000000-0005-0000-0000-000051040000}"/>
    <cellStyle name="EVRAZCaption0 2 2 2" xfId="954" xr:uid="{00000000-0005-0000-0000-000052040000}"/>
    <cellStyle name="EVRAZCaption0 2 3" xfId="955" xr:uid="{00000000-0005-0000-0000-000053040000}"/>
    <cellStyle name="EVRAZCaption0 3" xfId="956" xr:uid="{00000000-0005-0000-0000-000054040000}"/>
    <cellStyle name="EVRAZCaption0 3 2" xfId="957" xr:uid="{00000000-0005-0000-0000-000055040000}"/>
    <cellStyle name="EVRAZCaption0 3 2 2" xfId="958" xr:uid="{00000000-0005-0000-0000-000056040000}"/>
    <cellStyle name="EVRAZCaption0 3 3" xfId="959" xr:uid="{00000000-0005-0000-0000-000057040000}"/>
    <cellStyle name="EVRAZCfgHeader" xfId="960" xr:uid="{00000000-0005-0000-0000-000058040000}"/>
    <cellStyle name="EVRAZCfgParameter" xfId="961" xr:uid="{00000000-0005-0000-0000-000059040000}"/>
    <cellStyle name="EVRAZColumnNumber" xfId="962" xr:uid="{00000000-0005-0000-0000-00005A040000}"/>
    <cellStyle name="EVRAZColumnNumber 2" xfId="963" xr:uid="{00000000-0005-0000-0000-00005B040000}"/>
    <cellStyle name="EVRAZColumnNumber 2 2" xfId="964" xr:uid="{00000000-0005-0000-0000-00005C040000}"/>
    <cellStyle name="EVRAZColumnNumber 2 2 2" xfId="965" xr:uid="{00000000-0005-0000-0000-00005D040000}"/>
    <cellStyle name="EVRAZColumnNumber 2 3" xfId="966" xr:uid="{00000000-0005-0000-0000-00005E040000}"/>
    <cellStyle name="EVRAZColumnNumber 3" xfId="967" xr:uid="{00000000-0005-0000-0000-00005F040000}"/>
    <cellStyle name="EVRAZColumnNumber 3 2" xfId="968" xr:uid="{00000000-0005-0000-0000-000060040000}"/>
    <cellStyle name="EVRAZColumnNumber 3 2 2" xfId="969" xr:uid="{00000000-0005-0000-0000-000061040000}"/>
    <cellStyle name="EVRAZColumnNumber 3 3" xfId="970" xr:uid="{00000000-0005-0000-0000-000062040000}"/>
    <cellStyle name="Ezres [0]_Document" xfId="971" xr:uid="{00000000-0005-0000-0000-000063040000}"/>
    <cellStyle name="Ezres_Document" xfId="972" xr:uid="{00000000-0005-0000-0000-000064040000}"/>
    <cellStyle name="F2" xfId="973" xr:uid="{00000000-0005-0000-0000-000065040000}"/>
    <cellStyle name="F3" xfId="974" xr:uid="{00000000-0005-0000-0000-000066040000}"/>
    <cellStyle name="F4" xfId="975" xr:uid="{00000000-0005-0000-0000-000067040000}"/>
    <cellStyle name="F5" xfId="976" xr:uid="{00000000-0005-0000-0000-000068040000}"/>
    <cellStyle name="F6" xfId="977" xr:uid="{00000000-0005-0000-0000-000069040000}"/>
    <cellStyle name="F7" xfId="978" xr:uid="{00000000-0005-0000-0000-00006A040000}"/>
    <cellStyle name="F8" xfId="979" xr:uid="{00000000-0005-0000-0000-00006B040000}"/>
    <cellStyle name="Factor" xfId="980" xr:uid="{00000000-0005-0000-0000-00006C040000}"/>
    <cellStyle name="Fixed" xfId="981" xr:uid="{00000000-0005-0000-0000-00006D040000}"/>
    <cellStyle name="Followed Hyperlink" xfId="982" xr:uid="{00000000-0005-0000-0000-00006E040000}"/>
    <cellStyle name="footer" xfId="983" xr:uid="{00000000-0005-0000-0000-00006F040000}"/>
    <cellStyle name="footer 2" xfId="984" xr:uid="{00000000-0005-0000-0000-000070040000}"/>
    <cellStyle name="Footnote" xfId="985" xr:uid="{00000000-0005-0000-0000-000071040000}"/>
    <cellStyle name="Footnote 2" xfId="2290" xr:uid="{00000000-0005-0000-0000-000072040000}"/>
    <cellStyle name="Footnote 2 2" xfId="2846" xr:uid="{00000000-0005-0000-0000-000073040000}"/>
    <cellStyle name="Footnote 3" xfId="3068" xr:uid="{00000000-0005-0000-0000-000074040000}"/>
    <cellStyle name="Footnote 3 2" xfId="4460" xr:uid="{7F4D3433-E77A-4BCC-B267-AA6755AC2790}"/>
    <cellStyle name="From" xfId="986" xr:uid="{00000000-0005-0000-0000-000075040000}"/>
    <cellStyle name="Green" xfId="987" xr:uid="{00000000-0005-0000-0000-000076040000}"/>
    <cellStyle name="Green 2" xfId="2291" xr:uid="{00000000-0005-0000-0000-000077040000}"/>
    <cellStyle name="Green 2 2" xfId="3810" xr:uid="{00000000-0005-0000-0000-000078040000}"/>
    <cellStyle name="Green 2 2 2" xfId="5191" xr:uid="{C8DABADB-2B4C-4A6D-B0D5-F905C5C7206B}"/>
    <cellStyle name="Green 2 3" xfId="3453" xr:uid="{00000000-0005-0000-0000-000079040000}"/>
    <cellStyle name="Green 2 3 2" xfId="4834" xr:uid="{7B438783-1E1A-407F-B9CB-6494E330E3CB}"/>
    <cellStyle name="Green 2 4" xfId="3085" xr:uid="{00000000-0005-0000-0000-00007A040000}"/>
    <cellStyle name="Green 2 4 2" xfId="4477" xr:uid="{421DCF56-35DF-4267-A878-1D3E47350E5C}"/>
    <cellStyle name="Green 2 5" xfId="2847" xr:uid="{00000000-0005-0000-0000-00007B040000}"/>
    <cellStyle name="Green 2 5 2" xfId="4260" xr:uid="{7FABE8CD-DC5E-4DA5-9097-960343B23F7D}"/>
    <cellStyle name="Green 2 6" xfId="5208" xr:uid="{C21BE89B-C818-48B1-AC69-291C000A3655}"/>
    <cellStyle name="Green 2 7" xfId="3900" xr:uid="{8D6F63D6-A797-450D-8515-79B80C0FB6B0}"/>
    <cellStyle name="Green 3" xfId="2872" xr:uid="{00000000-0005-0000-0000-00007C040000}"/>
    <cellStyle name="Green 3 2" xfId="3803" xr:uid="{00000000-0005-0000-0000-00007D040000}"/>
    <cellStyle name="Green 3 2 2" xfId="5184" xr:uid="{93C2A356-C863-4A27-823D-271C14D3E030}"/>
    <cellStyle name="Green 3 3" xfId="4267" xr:uid="{23484FA0-A036-4EF8-9F15-0A9554E53441}"/>
    <cellStyle name="Green 4" xfId="3435" xr:uid="{00000000-0005-0000-0000-00007E040000}"/>
    <cellStyle name="Green 4 2" xfId="4827" xr:uid="{72F06377-514C-4568-A8FC-2B0654885ACD}"/>
    <cellStyle name="Green 5" xfId="3056" xr:uid="{00000000-0005-0000-0000-00007F040000}"/>
    <cellStyle name="Green 5 2" xfId="4448" xr:uid="{BEE19AE2-2CE8-4CE1-ACC9-D0F2D70FB0B5}"/>
    <cellStyle name="Green 6" xfId="2776" xr:uid="{00000000-0005-0000-0000-000080040000}"/>
    <cellStyle name="Green 6 2" xfId="4253" xr:uid="{473DFAB8-F4A2-44CB-8585-F2BFC2926481}"/>
    <cellStyle name="Hard Percent" xfId="988" xr:uid="{00000000-0005-0000-0000-000081040000}"/>
    <cellStyle name="Hard Percent 2" xfId="2292" xr:uid="{00000000-0005-0000-0000-000082040000}"/>
    <cellStyle name="Hard Percent 2 2" xfId="2848" xr:uid="{00000000-0005-0000-0000-000083040000}"/>
    <cellStyle name="Hard Percent 3" xfId="3067" xr:uid="{00000000-0005-0000-0000-000084040000}"/>
    <cellStyle name="Hard Percent 3 2" xfId="4459" xr:uid="{DF75F4F6-77FE-4120-BF00-94740066C9F5}"/>
    <cellStyle name="Header" xfId="989" xr:uid="{00000000-0005-0000-0000-000085040000}"/>
    <cellStyle name="Header 2" xfId="2293" xr:uid="{00000000-0005-0000-0000-000086040000}"/>
    <cellStyle name="Header 2 2" xfId="2849" xr:uid="{00000000-0005-0000-0000-000087040000}"/>
    <cellStyle name="Header 3" xfId="3066" xr:uid="{00000000-0005-0000-0000-000088040000}"/>
    <cellStyle name="Header 3 2" xfId="4458" xr:uid="{3723F2A2-CD1F-4ADA-808A-40B320C0488B}"/>
    <cellStyle name="Header1" xfId="990" xr:uid="{00000000-0005-0000-0000-000089040000}"/>
    <cellStyle name="Header2" xfId="991" xr:uid="{00000000-0005-0000-0000-00008A040000}"/>
    <cellStyle name="Header2 2" xfId="992" xr:uid="{00000000-0005-0000-0000-00008B040000}"/>
    <cellStyle name="Header2 2 2" xfId="993" xr:uid="{00000000-0005-0000-0000-00008C040000}"/>
    <cellStyle name="Header2 2 2 2" xfId="994" xr:uid="{00000000-0005-0000-0000-00008D040000}"/>
    <cellStyle name="Header2 2 2 2 2" xfId="995" xr:uid="{00000000-0005-0000-0000-00008E040000}"/>
    <cellStyle name="Header2 2 2 3" xfId="996" xr:uid="{00000000-0005-0000-0000-00008F040000}"/>
    <cellStyle name="Header2 2 3" xfId="997" xr:uid="{00000000-0005-0000-0000-000090040000}"/>
    <cellStyle name="Header2 2 3 2" xfId="998" xr:uid="{00000000-0005-0000-0000-000091040000}"/>
    <cellStyle name="Header2 2 3 2 2" xfId="999" xr:uid="{00000000-0005-0000-0000-000092040000}"/>
    <cellStyle name="Header2 2 3 3" xfId="1000" xr:uid="{00000000-0005-0000-0000-000093040000}"/>
    <cellStyle name="Header2 2 4" xfId="1001" xr:uid="{00000000-0005-0000-0000-000094040000}"/>
    <cellStyle name="Header2 2 4 2" xfId="1002" xr:uid="{00000000-0005-0000-0000-000095040000}"/>
    <cellStyle name="Header2 2 4 2 2" xfId="1003" xr:uid="{00000000-0005-0000-0000-000096040000}"/>
    <cellStyle name="Header2 2 4 3" xfId="1004" xr:uid="{00000000-0005-0000-0000-000097040000}"/>
    <cellStyle name="Header2 3" xfId="1005" xr:uid="{00000000-0005-0000-0000-000098040000}"/>
    <cellStyle name="Header2 3 2" xfId="1006" xr:uid="{00000000-0005-0000-0000-000099040000}"/>
    <cellStyle name="Header2 3 2 2" xfId="1007" xr:uid="{00000000-0005-0000-0000-00009A040000}"/>
    <cellStyle name="Header2 3 3" xfId="1008" xr:uid="{00000000-0005-0000-0000-00009B040000}"/>
    <cellStyle name="Header2 4" xfId="1009" xr:uid="{00000000-0005-0000-0000-00009C040000}"/>
    <cellStyle name="Header2 4 2" xfId="1010" xr:uid="{00000000-0005-0000-0000-00009D040000}"/>
    <cellStyle name="Header2 4 2 2" xfId="1011" xr:uid="{00000000-0005-0000-0000-00009E040000}"/>
    <cellStyle name="Header2 4 3" xfId="1012" xr:uid="{00000000-0005-0000-0000-00009F040000}"/>
    <cellStyle name="Header2 5" xfId="1013" xr:uid="{00000000-0005-0000-0000-0000A0040000}"/>
    <cellStyle name="Header2 5 2" xfId="1014" xr:uid="{00000000-0005-0000-0000-0000A1040000}"/>
    <cellStyle name="Header2 5 2 2" xfId="1015" xr:uid="{00000000-0005-0000-0000-0000A2040000}"/>
    <cellStyle name="Header2 5 3" xfId="1016" xr:uid="{00000000-0005-0000-0000-0000A3040000}"/>
    <cellStyle name="heading" xfId="1017" xr:uid="{00000000-0005-0000-0000-0000A4040000}"/>
    <cellStyle name="Heading 1" xfId="1018" xr:uid="{00000000-0005-0000-0000-0000A5040000}"/>
    <cellStyle name="Heading 1 2" xfId="1019" xr:uid="{00000000-0005-0000-0000-0000A6040000}"/>
    <cellStyle name="heading 10" xfId="3057" xr:uid="{00000000-0005-0000-0000-0000A7040000}"/>
    <cellStyle name="heading 10 2" xfId="4449" xr:uid="{6B603695-6434-4F9E-8580-796B16272ECD}"/>
    <cellStyle name="heading 11" xfId="3065" xr:uid="{00000000-0005-0000-0000-0000A8040000}"/>
    <cellStyle name="heading 11 2" xfId="4457" xr:uid="{705B56FD-9EC2-41BF-A6DC-64AE112E4FAD}"/>
    <cellStyle name="Heading 2" xfId="1020" xr:uid="{00000000-0005-0000-0000-0000A9040000}"/>
    <cellStyle name="Heading 2 2" xfId="1021" xr:uid="{00000000-0005-0000-0000-0000AA040000}"/>
    <cellStyle name="Heading 3" xfId="1022" xr:uid="{00000000-0005-0000-0000-0000AB040000}"/>
    <cellStyle name="Heading 3 2" xfId="1023" xr:uid="{00000000-0005-0000-0000-0000AC040000}"/>
    <cellStyle name="Heading 3 2 2" xfId="2298" xr:uid="{00000000-0005-0000-0000-0000AD040000}"/>
    <cellStyle name="Heading 3 2 2 2" xfId="2854" xr:uid="{00000000-0005-0000-0000-0000AE040000}"/>
    <cellStyle name="Heading 3 2 3" xfId="3062" xr:uid="{00000000-0005-0000-0000-0000AF040000}"/>
    <cellStyle name="Heading 3 2 3 2" xfId="4454" xr:uid="{AB357BDE-3725-4DC5-9DE1-014E04010824}"/>
    <cellStyle name="Heading 3 3" xfId="2297" xr:uid="{00000000-0005-0000-0000-0000B0040000}"/>
    <cellStyle name="Heading 3 3 2" xfId="2853" xr:uid="{00000000-0005-0000-0000-0000B1040000}"/>
    <cellStyle name="Heading 3 4" xfId="3063" xr:uid="{00000000-0005-0000-0000-0000B2040000}"/>
    <cellStyle name="Heading 3 4 2" xfId="4455" xr:uid="{CC856CDE-B164-4761-971F-20AB594F5279}"/>
    <cellStyle name="heading 4" xfId="2296" xr:uid="{00000000-0005-0000-0000-0000B3040000}"/>
    <cellStyle name="heading 4 2" xfId="2852" xr:uid="{00000000-0005-0000-0000-0000B4040000}"/>
    <cellStyle name="heading 5" xfId="2303" xr:uid="{00000000-0005-0000-0000-0000B5040000}"/>
    <cellStyle name="heading 5 2" xfId="2859" xr:uid="{00000000-0005-0000-0000-0000B6040000}"/>
    <cellStyle name="heading 6" xfId="2295" xr:uid="{00000000-0005-0000-0000-0000B7040000}"/>
    <cellStyle name="heading 6 2" xfId="2851" xr:uid="{00000000-0005-0000-0000-0000B8040000}"/>
    <cellStyle name="heading 7" xfId="2304" xr:uid="{00000000-0005-0000-0000-0000B9040000}"/>
    <cellStyle name="heading 7 2" xfId="2860" xr:uid="{00000000-0005-0000-0000-0000BA040000}"/>
    <cellStyle name="heading 8" xfId="2294" xr:uid="{00000000-0005-0000-0000-0000BB040000}"/>
    <cellStyle name="heading 8 2" xfId="2850" xr:uid="{00000000-0005-0000-0000-0000BC040000}"/>
    <cellStyle name="heading 9" xfId="3064" xr:uid="{00000000-0005-0000-0000-0000BD040000}"/>
    <cellStyle name="heading 9 2" xfId="4456" xr:uid="{9892FC02-1181-44D1-BE41-F4579F44ADAD}"/>
    <cellStyle name="HeadingS" xfId="1024" xr:uid="{00000000-0005-0000-0000-0000BE040000}"/>
    <cellStyle name="Hide" xfId="1025" xr:uid="{00000000-0005-0000-0000-0000BF040000}"/>
    <cellStyle name="Hyperlink" xfId="1026" xr:uid="{00000000-0005-0000-0000-0000C0040000}"/>
    <cellStyle name="Iau?iue_o10-n" xfId="1027" xr:uid="{00000000-0005-0000-0000-0000C1040000}"/>
    <cellStyle name="Îáû÷íûé_vaqduGfTSN7qyUJNWHRlcWo3H" xfId="1028" xr:uid="{00000000-0005-0000-0000-0000C2040000}"/>
    <cellStyle name="Input" xfId="1029" xr:uid="{00000000-0005-0000-0000-0000C3040000}"/>
    <cellStyle name="Input 2" xfId="1030" xr:uid="{00000000-0005-0000-0000-0000C4040000}"/>
    <cellStyle name="Input 2 2" xfId="1031" xr:uid="{00000000-0005-0000-0000-0000C5040000}"/>
    <cellStyle name="Input 2 2 2" xfId="1032" xr:uid="{00000000-0005-0000-0000-0000C6040000}"/>
    <cellStyle name="Input 2 2 2 2" xfId="1033" xr:uid="{00000000-0005-0000-0000-0000C7040000}"/>
    <cellStyle name="Input 2 2 3" xfId="1034" xr:uid="{00000000-0005-0000-0000-0000C8040000}"/>
    <cellStyle name="Input 2 3" xfId="1035" xr:uid="{00000000-0005-0000-0000-0000C9040000}"/>
    <cellStyle name="Input 2 3 2" xfId="1036" xr:uid="{00000000-0005-0000-0000-0000CA040000}"/>
    <cellStyle name="Input 2 3 2 2" xfId="1037" xr:uid="{00000000-0005-0000-0000-0000CB040000}"/>
    <cellStyle name="Input 2 3 3" xfId="1038" xr:uid="{00000000-0005-0000-0000-0000CC040000}"/>
    <cellStyle name="Input 3" xfId="1039" xr:uid="{00000000-0005-0000-0000-0000CD040000}"/>
    <cellStyle name="Input 3 2" xfId="1040" xr:uid="{00000000-0005-0000-0000-0000CE040000}"/>
    <cellStyle name="Input 3 2 2" xfId="1041" xr:uid="{00000000-0005-0000-0000-0000CF040000}"/>
    <cellStyle name="Input 3 3" xfId="1042" xr:uid="{00000000-0005-0000-0000-0000D0040000}"/>
    <cellStyle name="Input 4" xfId="1043" xr:uid="{00000000-0005-0000-0000-0000D1040000}"/>
    <cellStyle name="Input 4 2" xfId="1044" xr:uid="{00000000-0005-0000-0000-0000D2040000}"/>
    <cellStyle name="Input 4 2 2" xfId="1045" xr:uid="{00000000-0005-0000-0000-0000D3040000}"/>
    <cellStyle name="Input 4 3" xfId="1046" xr:uid="{00000000-0005-0000-0000-0000D4040000}"/>
    <cellStyle name="Ioe?uaaaoayny aeia?nnueea" xfId="1047" xr:uid="{00000000-0005-0000-0000-0000D5040000}"/>
    <cellStyle name="ISO" xfId="1048" xr:uid="{00000000-0005-0000-0000-0000D6040000}"/>
    <cellStyle name="Komma [0]_Arcen" xfId="1049" xr:uid="{00000000-0005-0000-0000-0000D7040000}"/>
    <cellStyle name="Komma_Arcen" xfId="1050" xr:uid="{00000000-0005-0000-0000-0000D8040000}"/>
    <cellStyle name="Milliers [0]_BUDGET" xfId="1051" xr:uid="{00000000-0005-0000-0000-0000D9040000}"/>
    <cellStyle name="Milliers_BUDGET" xfId="1052" xr:uid="{00000000-0005-0000-0000-0000DA040000}"/>
    <cellStyle name="Monétaire [0]_BUDGET" xfId="1053" xr:uid="{00000000-0005-0000-0000-0000DB040000}"/>
    <cellStyle name="Monétaire_BUDGET" xfId="1054" xr:uid="{00000000-0005-0000-0000-0000DC040000}"/>
    <cellStyle name="Multiple" xfId="1055" xr:uid="{00000000-0005-0000-0000-0000DD040000}"/>
    <cellStyle name="Multiple [0]" xfId="1056" xr:uid="{00000000-0005-0000-0000-0000DE040000}"/>
    <cellStyle name="Multiple [1]" xfId="1057" xr:uid="{00000000-0005-0000-0000-0000DF040000}"/>
    <cellStyle name="Multiple_1 Dec" xfId="1058" xr:uid="{00000000-0005-0000-0000-0000E0040000}"/>
    <cellStyle name="no dec" xfId="1059" xr:uid="{00000000-0005-0000-0000-0000E1040000}"/>
    <cellStyle name="normal" xfId="1060" xr:uid="{00000000-0005-0000-0000-0000E2040000}"/>
    <cellStyle name="Normal - Style1" xfId="1061" xr:uid="{00000000-0005-0000-0000-0000E3040000}"/>
    <cellStyle name="Normal 2" xfId="1062" xr:uid="{00000000-0005-0000-0000-0000E4040000}"/>
    <cellStyle name="Normal 2 2" xfId="1063" xr:uid="{00000000-0005-0000-0000-0000E5040000}"/>
    <cellStyle name="Normal 2 2 2" xfId="1064" xr:uid="{00000000-0005-0000-0000-0000E6040000}"/>
    <cellStyle name="Normal 2 2 2 2" xfId="1065" xr:uid="{00000000-0005-0000-0000-0000E7040000}"/>
    <cellStyle name="Normal 2 2 2 2 2" xfId="1066" xr:uid="{00000000-0005-0000-0000-0000E8040000}"/>
    <cellStyle name="Normal 2 2 2 3" xfId="1067" xr:uid="{00000000-0005-0000-0000-0000E9040000}"/>
    <cellStyle name="Normal 2 2 3" xfId="1068" xr:uid="{00000000-0005-0000-0000-0000EA040000}"/>
    <cellStyle name="Normal 2 2 3 2" xfId="1069" xr:uid="{00000000-0005-0000-0000-0000EB040000}"/>
    <cellStyle name="Normal 2 2 3 2 2" xfId="1070" xr:uid="{00000000-0005-0000-0000-0000EC040000}"/>
    <cellStyle name="Normal 2 2 3 3" xfId="1071" xr:uid="{00000000-0005-0000-0000-0000ED040000}"/>
    <cellStyle name="Normal 2 2 4" xfId="1072" xr:uid="{00000000-0005-0000-0000-0000EE040000}"/>
    <cellStyle name="Normal 2 2 4 2" xfId="1073" xr:uid="{00000000-0005-0000-0000-0000EF040000}"/>
    <cellStyle name="Normal 2 2 4 2 2" xfId="1074" xr:uid="{00000000-0005-0000-0000-0000F0040000}"/>
    <cellStyle name="Normal 2 2 4 3" xfId="1075" xr:uid="{00000000-0005-0000-0000-0000F1040000}"/>
    <cellStyle name="Normal 2 3" xfId="1076" xr:uid="{00000000-0005-0000-0000-0000F2040000}"/>
    <cellStyle name="Normal 2 3 2" xfId="1077" xr:uid="{00000000-0005-0000-0000-0000F3040000}"/>
    <cellStyle name="Normal 2 3 2 2" xfId="1078" xr:uid="{00000000-0005-0000-0000-0000F4040000}"/>
    <cellStyle name="Normal 2 3 3" xfId="1079" xr:uid="{00000000-0005-0000-0000-0000F5040000}"/>
    <cellStyle name="Normal 2 4" xfId="1080" xr:uid="{00000000-0005-0000-0000-0000F6040000}"/>
    <cellStyle name="Normal 2 4 2" xfId="1081" xr:uid="{00000000-0005-0000-0000-0000F7040000}"/>
    <cellStyle name="Normal 2 4 2 2" xfId="1082" xr:uid="{00000000-0005-0000-0000-0000F8040000}"/>
    <cellStyle name="Normal 2 4 3" xfId="1083" xr:uid="{00000000-0005-0000-0000-0000F9040000}"/>
    <cellStyle name="Normal 2 5" xfId="1084" xr:uid="{00000000-0005-0000-0000-0000FA040000}"/>
    <cellStyle name="Normal 2 5 2" xfId="1085" xr:uid="{00000000-0005-0000-0000-0000FB040000}"/>
    <cellStyle name="Normal 2 5 2 2" xfId="1086" xr:uid="{00000000-0005-0000-0000-0000FC040000}"/>
    <cellStyle name="Normal 2 5 3" xfId="1087" xr:uid="{00000000-0005-0000-0000-0000FD040000}"/>
    <cellStyle name="Normal 2 6" xfId="1088" xr:uid="{00000000-0005-0000-0000-0000FE040000}"/>
    <cellStyle name="Normal 2 7" xfId="2778" xr:uid="{00000000-0005-0000-0000-0000FF040000}"/>
    <cellStyle name="Normal 2 8" xfId="2392" xr:uid="{00000000-0005-0000-0000-000000050000}"/>
    <cellStyle name="Normal 3" xfId="1089" xr:uid="{00000000-0005-0000-0000-000001050000}"/>
    <cellStyle name="Normál_1." xfId="1090" xr:uid="{00000000-0005-0000-0000-000002050000}"/>
    <cellStyle name="Normal_3.6.1. CF_direct_17.10.07" xfId="1091" xr:uid="{00000000-0005-0000-0000-000003050000}"/>
    <cellStyle name="Normal1" xfId="1092" xr:uid="{00000000-0005-0000-0000-000004050000}"/>
    <cellStyle name="Normal2" xfId="1093" xr:uid="{00000000-0005-0000-0000-000005050000}"/>
    <cellStyle name="Normal2 2" xfId="2299" xr:uid="{00000000-0005-0000-0000-000006050000}"/>
    <cellStyle name="Normal2 2 2" xfId="2855" xr:uid="{00000000-0005-0000-0000-000007050000}"/>
    <cellStyle name="Normal2 3" xfId="3061" xr:uid="{00000000-0005-0000-0000-000008050000}"/>
    <cellStyle name="Normal2 3 2" xfId="4453" xr:uid="{1D457725-9D80-496F-8C24-A080564C9262}"/>
    <cellStyle name="NormalGB" xfId="1094" xr:uid="{00000000-0005-0000-0000-000009050000}"/>
    <cellStyle name="NormalGB 2" xfId="2300" xr:uid="{00000000-0005-0000-0000-00000A050000}"/>
    <cellStyle name="NormalGB 2 2" xfId="2856" xr:uid="{00000000-0005-0000-0000-00000B050000}"/>
    <cellStyle name="NormalGB 3" xfId="3060" xr:uid="{00000000-0005-0000-0000-00000C050000}"/>
    <cellStyle name="NormalGB 3 2" xfId="4452" xr:uid="{50A252DF-EDCD-4217-A85D-80A18DB8AFCA}"/>
    <cellStyle name="Output Amounts" xfId="1095" xr:uid="{00000000-0005-0000-0000-00000D050000}"/>
    <cellStyle name="Output Column Headings" xfId="1096" xr:uid="{00000000-0005-0000-0000-00000E050000}"/>
    <cellStyle name="Output Line Items" xfId="1097" xr:uid="{00000000-0005-0000-0000-00000F050000}"/>
    <cellStyle name="Output Report Heading" xfId="1098" xr:uid="{00000000-0005-0000-0000-000010050000}"/>
    <cellStyle name="Output Report Title" xfId="1099" xr:uid="{00000000-0005-0000-0000-000011050000}"/>
    <cellStyle name="Outputtitle" xfId="1100" xr:uid="{00000000-0005-0000-0000-000012050000}"/>
    <cellStyle name="p " xfId="1101" xr:uid="{00000000-0005-0000-0000-000013050000}"/>
    <cellStyle name="p_Chorus Model 22 Sep 04 V6 " xfId="1102" xr:uid="{00000000-0005-0000-0000-000014050000}"/>
    <cellStyle name="Paaotsikko" xfId="1103" xr:uid="{00000000-0005-0000-0000-000015050000}"/>
    <cellStyle name="Page Number" xfId="1104" xr:uid="{00000000-0005-0000-0000-000016050000}"/>
    <cellStyle name="Pénznem [0]_Document" xfId="1105" xr:uid="{00000000-0005-0000-0000-000017050000}"/>
    <cellStyle name="Pénznem_Document" xfId="1106" xr:uid="{00000000-0005-0000-0000-000018050000}"/>
    <cellStyle name="Percent [0]" xfId="1107" xr:uid="{00000000-0005-0000-0000-000019050000}"/>
    <cellStyle name="Percent [1]" xfId="1108" xr:uid="{00000000-0005-0000-0000-00001A050000}"/>
    <cellStyle name="Percent1" xfId="1109" xr:uid="{00000000-0005-0000-0000-00001B050000}"/>
    <cellStyle name="Percent1 2" xfId="1110" xr:uid="{00000000-0005-0000-0000-00001C050000}"/>
    <cellStyle name="Percent1 2 2" xfId="2302" xr:uid="{00000000-0005-0000-0000-00001D050000}"/>
    <cellStyle name="Percent1 2 2 2" xfId="2858" xr:uid="{00000000-0005-0000-0000-00001E050000}"/>
    <cellStyle name="Percent1 2 3" xfId="3058" xr:uid="{00000000-0005-0000-0000-00001F050000}"/>
    <cellStyle name="Percent1 2 3 2" xfId="4450" xr:uid="{855FBC3A-CF78-4AEA-9FC0-3CB3D56091C1}"/>
    <cellStyle name="Percent1 3" xfId="1111" xr:uid="{00000000-0005-0000-0000-000020050000}"/>
    <cellStyle name="Percent1 4" xfId="2301" xr:uid="{00000000-0005-0000-0000-000021050000}"/>
    <cellStyle name="Percent1 4 2" xfId="2857" xr:uid="{00000000-0005-0000-0000-000022050000}"/>
    <cellStyle name="Percent1 5" xfId="3059" xr:uid="{00000000-0005-0000-0000-000023050000}"/>
    <cellStyle name="Percent1 5 2" xfId="4451" xr:uid="{B12DE3AF-D912-447D-9E7E-F5DD8CE6470D}"/>
    <cellStyle name="Pддotsikko" xfId="1112" xr:uid="{00000000-0005-0000-0000-000024050000}"/>
    <cellStyle name="Red" xfId="1113" xr:uid="{00000000-0005-0000-0000-000025050000}"/>
    <cellStyle name="s_Valuation " xfId="1114" xr:uid="{00000000-0005-0000-0000-000026050000}"/>
    <cellStyle name="s_Valuation _Сложность проекта расчет_ВМР ЗСМК 28 10 2011г станд  вариант " xfId="1115" xr:uid="{00000000-0005-0000-0000-000027050000}"/>
    <cellStyle name="Salomon Logo" xfId="1116" xr:uid="{00000000-0005-0000-0000-000028050000}"/>
    <cellStyle name="SAPBEXaggData" xfId="1117" xr:uid="{00000000-0005-0000-0000-000029050000}"/>
    <cellStyle name="SAPBEXaggData 2" xfId="1118" xr:uid="{00000000-0005-0000-0000-00002A050000}"/>
    <cellStyle name="SAPBEXaggData 2 2" xfId="1119" xr:uid="{00000000-0005-0000-0000-00002B050000}"/>
    <cellStyle name="SAPBEXaggData 2 2 2" xfId="1120" xr:uid="{00000000-0005-0000-0000-00002C050000}"/>
    <cellStyle name="SAPBEXaggData 2 2 2 2" xfId="1121" xr:uid="{00000000-0005-0000-0000-00002D050000}"/>
    <cellStyle name="SAPBEXaggData 2 2 3" xfId="1122" xr:uid="{00000000-0005-0000-0000-00002E050000}"/>
    <cellStyle name="SAPBEXaggData 2 3" xfId="1123" xr:uid="{00000000-0005-0000-0000-00002F050000}"/>
    <cellStyle name="SAPBEXaggData 2 3 2" xfId="1124" xr:uid="{00000000-0005-0000-0000-000030050000}"/>
    <cellStyle name="SAPBEXaggData 2 3 2 2" xfId="1125" xr:uid="{00000000-0005-0000-0000-000031050000}"/>
    <cellStyle name="SAPBEXaggData 2 3 3" xfId="1126" xr:uid="{00000000-0005-0000-0000-000032050000}"/>
    <cellStyle name="SAPBEXaggData 2 4" xfId="1127" xr:uid="{00000000-0005-0000-0000-000033050000}"/>
    <cellStyle name="SAPBEXaggData 2 4 2" xfId="1128" xr:uid="{00000000-0005-0000-0000-000034050000}"/>
    <cellStyle name="SAPBEXaggData 2 4 2 2" xfId="1129" xr:uid="{00000000-0005-0000-0000-000035050000}"/>
    <cellStyle name="SAPBEXaggData 2 4 3" xfId="1130" xr:uid="{00000000-0005-0000-0000-000036050000}"/>
    <cellStyle name="SAPBEXaggData 2 5" xfId="1131" xr:uid="{00000000-0005-0000-0000-000037050000}"/>
    <cellStyle name="SAPBEXaggData 2 5 2" xfId="1132" xr:uid="{00000000-0005-0000-0000-000038050000}"/>
    <cellStyle name="SAPBEXaggData 2 5 2 2" xfId="1133" xr:uid="{00000000-0005-0000-0000-000039050000}"/>
    <cellStyle name="SAPBEXaggData 2 5 3" xfId="1134" xr:uid="{00000000-0005-0000-0000-00003A050000}"/>
    <cellStyle name="SAPBEXaggData 3" xfId="1135" xr:uid="{00000000-0005-0000-0000-00003B050000}"/>
    <cellStyle name="SAPBEXaggData 3 2" xfId="1136" xr:uid="{00000000-0005-0000-0000-00003C050000}"/>
    <cellStyle name="SAPBEXaggData 3 2 2" xfId="1137" xr:uid="{00000000-0005-0000-0000-00003D050000}"/>
    <cellStyle name="SAPBEXaggData 3 3" xfId="1138" xr:uid="{00000000-0005-0000-0000-00003E050000}"/>
    <cellStyle name="SAPBEXaggData 4" xfId="1139" xr:uid="{00000000-0005-0000-0000-00003F050000}"/>
    <cellStyle name="SAPBEXaggData 4 2" xfId="1140" xr:uid="{00000000-0005-0000-0000-000040050000}"/>
    <cellStyle name="SAPBEXaggData 4 2 2" xfId="1141" xr:uid="{00000000-0005-0000-0000-000041050000}"/>
    <cellStyle name="SAPBEXaggData 4 3" xfId="1142" xr:uid="{00000000-0005-0000-0000-000042050000}"/>
    <cellStyle name="SAPBEXaggData 5" xfId="1143" xr:uid="{00000000-0005-0000-0000-000043050000}"/>
    <cellStyle name="SAPBEXaggData 5 2" xfId="1144" xr:uid="{00000000-0005-0000-0000-000044050000}"/>
    <cellStyle name="SAPBEXaggData 5 2 2" xfId="1145" xr:uid="{00000000-0005-0000-0000-000045050000}"/>
    <cellStyle name="SAPBEXaggData 5 3" xfId="1146" xr:uid="{00000000-0005-0000-0000-000046050000}"/>
    <cellStyle name="SAPBEXaggData 6" xfId="1147" xr:uid="{00000000-0005-0000-0000-000047050000}"/>
    <cellStyle name="SAPBEXaggData 6 2" xfId="1148" xr:uid="{00000000-0005-0000-0000-000048050000}"/>
    <cellStyle name="SAPBEXaggData 6 2 2" xfId="1149" xr:uid="{00000000-0005-0000-0000-000049050000}"/>
    <cellStyle name="SAPBEXaggData 6 3" xfId="1150" xr:uid="{00000000-0005-0000-0000-00004A050000}"/>
    <cellStyle name="SAPBEXaggDataEmph" xfId="1151" xr:uid="{00000000-0005-0000-0000-00004B050000}"/>
    <cellStyle name="SAPBEXaggDataEmph 2" xfId="1152" xr:uid="{00000000-0005-0000-0000-00004C050000}"/>
    <cellStyle name="SAPBEXaggDataEmph 2 2" xfId="1153" xr:uid="{00000000-0005-0000-0000-00004D050000}"/>
    <cellStyle name="SAPBEXaggDataEmph 2 2 2" xfId="1154" xr:uid="{00000000-0005-0000-0000-00004E050000}"/>
    <cellStyle name="SAPBEXaggDataEmph 2 2 2 2" xfId="1155" xr:uid="{00000000-0005-0000-0000-00004F050000}"/>
    <cellStyle name="SAPBEXaggDataEmph 2 2 3" xfId="1156" xr:uid="{00000000-0005-0000-0000-000050050000}"/>
    <cellStyle name="SAPBEXaggDataEmph 2 3" xfId="1157" xr:uid="{00000000-0005-0000-0000-000051050000}"/>
    <cellStyle name="SAPBEXaggDataEmph 2 3 2" xfId="1158" xr:uid="{00000000-0005-0000-0000-000052050000}"/>
    <cellStyle name="SAPBEXaggDataEmph 2 3 2 2" xfId="1159" xr:uid="{00000000-0005-0000-0000-000053050000}"/>
    <cellStyle name="SAPBEXaggDataEmph 2 3 3" xfId="1160" xr:uid="{00000000-0005-0000-0000-000054050000}"/>
    <cellStyle name="SAPBEXaggDataEmph 2 4" xfId="1161" xr:uid="{00000000-0005-0000-0000-000055050000}"/>
    <cellStyle name="SAPBEXaggDataEmph 2 4 2" xfId="1162" xr:uid="{00000000-0005-0000-0000-000056050000}"/>
    <cellStyle name="SAPBEXaggDataEmph 2 4 2 2" xfId="1163" xr:uid="{00000000-0005-0000-0000-000057050000}"/>
    <cellStyle name="SAPBEXaggDataEmph 2 4 3" xfId="1164" xr:uid="{00000000-0005-0000-0000-000058050000}"/>
    <cellStyle name="SAPBEXaggDataEmph 2 5" xfId="1165" xr:uid="{00000000-0005-0000-0000-000059050000}"/>
    <cellStyle name="SAPBEXaggDataEmph 2 5 2" xfId="1166" xr:uid="{00000000-0005-0000-0000-00005A050000}"/>
    <cellStyle name="SAPBEXaggDataEmph 2 5 2 2" xfId="1167" xr:uid="{00000000-0005-0000-0000-00005B050000}"/>
    <cellStyle name="SAPBEXaggDataEmph 2 5 3" xfId="1168" xr:uid="{00000000-0005-0000-0000-00005C050000}"/>
    <cellStyle name="SAPBEXaggDataEmph 3" xfId="1169" xr:uid="{00000000-0005-0000-0000-00005D050000}"/>
    <cellStyle name="SAPBEXaggDataEmph 3 2" xfId="1170" xr:uid="{00000000-0005-0000-0000-00005E050000}"/>
    <cellStyle name="SAPBEXaggDataEmph 3 2 2" xfId="1171" xr:uid="{00000000-0005-0000-0000-00005F050000}"/>
    <cellStyle name="SAPBEXaggDataEmph 3 3" xfId="1172" xr:uid="{00000000-0005-0000-0000-000060050000}"/>
    <cellStyle name="SAPBEXaggDataEmph 4" xfId="1173" xr:uid="{00000000-0005-0000-0000-000061050000}"/>
    <cellStyle name="SAPBEXaggDataEmph 4 2" xfId="1174" xr:uid="{00000000-0005-0000-0000-000062050000}"/>
    <cellStyle name="SAPBEXaggDataEmph 4 2 2" xfId="1175" xr:uid="{00000000-0005-0000-0000-000063050000}"/>
    <cellStyle name="SAPBEXaggDataEmph 4 3" xfId="1176" xr:uid="{00000000-0005-0000-0000-000064050000}"/>
    <cellStyle name="SAPBEXaggDataEmph 5" xfId="1177" xr:uid="{00000000-0005-0000-0000-000065050000}"/>
    <cellStyle name="SAPBEXaggDataEmph 5 2" xfId="1178" xr:uid="{00000000-0005-0000-0000-000066050000}"/>
    <cellStyle name="SAPBEXaggDataEmph 5 2 2" xfId="1179" xr:uid="{00000000-0005-0000-0000-000067050000}"/>
    <cellStyle name="SAPBEXaggDataEmph 5 3" xfId="1180" xr:uid="{00000000-0005-0000-0000-000068050000}"/>
    <cellStyle name="SAPBEXaggDataEmph 6" xfId="1181" xr:uid="{00000000-0005-0000-0000-000069050000}"/>
    <cellStyle name="SAPBEXaggDataEmph 6 2" xfId="1182" xr:uid="{00000000-0005-0000-0000-00006A050000}"/>
    <cellStyle name="SAPBEXaggDataEmph 6 2 2" xfId="1183" xr:uid="{00000000-0005-0000-0000-00006B050000}"/>
    <cellStyle name="SAPBEXaggDataEmph 6 3" xfId="1184" xr:uid="{00000000-0005-0000-0000-00006C050000}"/>
    <cellStyle name="SAPBEXaggItem" xfId="1185" xr:uid="{00000000-0005-0000-0000-00006D050000}"/>
    <cellStyle name="SAPBEXaggItem 2" xfId="1186" xr:uid="{00000000-0005-0000-0000-00006E050000}"/>
    <cellStyle name="SAPBEXaggItem 2 2" xfId="1187" xr:uid="{00000000-0005-0000-0000-00006F050000}"/>
    <cellStyle name="SAPBEXaggItem 2 2 2" xfId="1188" xr:uid="{00000000-0005-0000-0000-000070050000}"/>
    <cellStyle name="SAPBEXaggItem 2 2 2 2" xfId="1189" xr:uid="{00000000-0005-0000-0000-000071050000}"/>
    <cellStyle name="SAPBEXaggItem 2 2 3" xfId="1190" xr:uid="{00000000-0005-0000-0000-000072050000}"/>
    <cellStyle name="SAPBEXaggItem 2 3" xfId="1191" xr:uid="{00000000-0005-0000-0000-000073050000}"/>
    <cellStyle name="SAPBEXaggItem 2 3 2" xfId="1192" xr:uid="{00000000-0005-0000-0000-000074050000}"/>
    <cellStyle name="SAPBEXaggItem 2 3 2 2" xfId="1193" xr:uid="{00000000-0005-0000-0000-000075050000}"/>
    <cellStyle name="SAPBEXaggItem 2 3 3" xfId="1194" xr:uid="{00000000-0005-0000-0000-000076050000}"/>
    <cellStyle name="SAPBEXaggItem 2 4" xfId="1195" xr:uid="{00000000-0005-0000-0000-000077050000}"/>
    <cellStyle name="SAPBEXaggItem 2 4 2" xfId="1196" xr:uid="{00000000-0005-0000-0000-000078050000}"/>
    <cellStyle name="SAPBEXaggItem 2 4 2 2" xfId="1197" xr:uid="{00000000-0005-0000-0000-000079050000}"/>
    <cellStyle name="SAPBEXaggItem 2 4 3" xfId="1198" xr:uid="{00000000-0005-0000-0000-00007A050000}"/>
    <cellStyle name="SAPBEXaggItem 2 5" xfId="1199" xr:uid="{00000000-0005-0000-0000-00007B050000}"/>
    <cellStyle name="SAPBEXaggItem 2 5 2" xfId="1200" xr:uid="{00000000-0005-0000-0000-00007C050000}"/>
    <cellStyle name="SAPBEXaggItem 2 5 2 2" xfId="1201" xr:uid="{00000000-0005-0000-0000-00007D050000}"/>
    <cellStyle name="SAPBEXaggItem 2 5 3" xfId="1202" xr:uid="{00000000-0005-0000-0000-00007E050000}"/>
    <cellStyle name="SAPBEXaggItem 3" xfId="1203" xr:uid="{00000000-0005-0000-0000-00007F050000}"/>
    <cellStyle name="SAPBEXaggItem 3 2" xfId="1204" xr:uid="{00000000-0005-0000-0000-000080050000}"/>
    <cellStyle name="SAPBEXaggItem 3 2 2" xfId="1205" xr:uid="{00000000-0005-0000-0000-000081050000}"/>
    <cellStyle name="SAPBEXaggItem 3 3" xfId="1206" xr:uid="{00000000-0005-0000-0000-000082050000}"/>
    <cellStyle name="SAPBEXaggItem 4" xfId="1207" xr:uid="{00000000-0005-0000-0000-000083050000}"/>
    <cellStyle name="SAPBEXaggItem 4 2" xfId="1208" xr:uid="{00000000-0005-0000-0000-000084050000}"/>
    <cellStyle name="SAPBEXaggItem 4 2 2" xfId="1209" xr:uid="{00000000-0005-0000-0000-000085050000}"/>
    <cellStyle name="SAPBEXaggItem 4 3" xfId="1210" xr:uid="{00000000-0005-0000-0000-000086050000}"/>
    <cellStyle name="SAPBEXaggItem 5" xfId="1211" xr:uid="{00000000-0005-0000-0000-000087050000}"/>
    <cellStyle name="SAPBEXaggItem 5 2" xfId="1212" xr:uid="{00000000-0005-0000-0000-000088050000}"/>
    <cellStyle name="SAPBEXaggItem 5 2 2" xfId="1213" xr:uid="{00000000-0005-0000-0000-000089050000}"/>
    <cellStyle name="SAPBEXaggItem 5 3" xfId="1214" xr:uid="{00000000-0005-0000-0000-00008A050000}"/>
    <cellStyle name="SAPBEXaggItem 6" xfId="1215" xr:uid="{00000000-0005-0000-0000-00008B050000}"/>
    <cellStyle name="SAPBEXaggItem 6 2" xfId="1216" xr:uid="{00000000-0005-0000-0000-00008C050000}"/>
    <cellStyle name="SAPBEXaggItem 6 2 2" xfId="1217" xr:uid="{00000000-0005-0000-0000-00008D050000}"/>
    <cellStyle name="SAPBEXaggItem 6 3" xfId="1218" xr:uid="{00000000-0005-0000-0000-00008E050000}"/>
    <cellStyle name="SAPBEXaggItemX" xfId="1219" xr:uid="{00000000-0005-0000-0000-00008F050000}"/>
    <cellStyle name="SAPBEXaggItemX 2" xfId="1220" xr:uid="{00000000-0005-0000-0000-000090050000}"/>
    <cellStyle name="SAPBEXaggItemX 2 2" xfId="1221" xr:uid="{00000000-0005-0000-0000-000091050000}"/>
    <cellStyle name="SAPBEXaggItemX 2 2 2" xfId="1222" xr:uid="{00000000-0005-0000-0000-000092050000}"/>
    <cellStyle name="SAPBEXaggItemX 2 2 2 2" xfId="1223" xr:uid="{00000000-0005-0000-0000-000093050000}"/>
    <cellStyle name="SAPBEXaggItemX 2 2 3" xfId="1224" xr:uid="{00000000-0005-0000-0000-000094050000}"/>
    <cellStyle name="SAPBEXaggItemX 2 3" xfId="1225" xr:uid="{00000000-0005-0000-0000-000095050000}"/>
    <cellStyle name="SAPBEXaggItemX 2 3 2" xfId="1226" xr:uid="{00000000-0005-0000-0000-000096050000}"/>
    <cellStyle name="SAPBEXaggItemX 2 3 2 2" xfId="1227" xr:uid="{00000000-0005-0000-0000-000097050000}"/>
    <cellStyle name="SAPBEXaggItemX 2 3 3" xfId="1228" xr:uid="{00000000-0005-0000-0000-000098050000}"/>
    <cellStyle name="SAPBEXaggItemX 2 4" xfId="1229" xr:uid="{00000000-0005-0000-0000-000099050000}"/>
    <cellStyle name="SAPBEXaggItemX 2 4 2" xfId="1230" xr:uid="{00000000-0005-0000-0000-00009A050000}"/>
    <cellStyle name="SAPBEXaggItemX 2 4 2 2" xfId="1231" xr:uid="{00000000-0005-0000-0000-00009B050000}"/>
    <cellStyle name="SAPBEXaggItemX 2 4 3" xfId="1232" xr:uid="{00000000-0005-0000-0000-00009C050000}"/>
    <cellStyle name="SAPBEXaggItemX 2 5" xfId="1233" xr:uid="{00000000-0005-0000-0000-00009D050000}"/>
    <cellStyle name="SAPBEXaggItemX 2 5 2" xfId="1234" xr:uid="{00000000-0005-0000-0000-00009E050000}"/>
    <cellStyle name="SAPBEXaggItemX 2 5 2 2" xfId="1235" xr:uid="{00000000-0005-0000-0000-00009F050000}"/>
    <cellStyle name="SAPBEXaggItemX 2 5 3" xfId="1236" xr:uid="{00000000-0005-0000-0000-0000A0050000}"/>
    <cellStyle name="SAPBEXaggItemX 3" xfId="1237" xr:uid="{00000000-0005-0000-0000-0000A1050000}"/>
    <cellStyle name="SAPBEXaggItemX 3 2" xfId="1238" xr:uid="{00000000-0005-0000-0000-0000A2050000}"/>
    <cellStyle name="SAPBEXaggItemX 3 2 2" xfId="1239" xr:uid="{00000000-0005-0000-0000-0000A3050000}"/>
    <cellStyle name="SAPBEXaggItemX 3 3" xfId="1240" xr:uid="{00000000-0005-0000-0000-0000A4050000}"/>
    <cellStyle name="SAPBEXaggItemX 4" xfId="1241" xr:uid="{00000000-0005-0000-0000-0000A5050000}"/>
    <cellStyle name="SAPBEXaggItemX 4 2" xfId="1242" xr:uid="{00000000-0005-0000-0000-0000A6050000}"/>
    <cellStyle name="SAPBEXaggItemX 4 2 2" xfId="1243" xr:uid="{00000000-0005-0000-0000-0000A7050000}"/>
    <cellStyle name="SAPBEXaggItemX 4 3" xfId="1244" xr:uid="{00000000-0005-0000-0000-0000A8050000}"/>
    <cellStyle name="SAPBEXaggItemX 5" xfId="1245" xr:uid="{00000000-0005-0000-0000-0000A9050000}"/>
    <cellStyle name="SAPBEXaggItemX 5 2" xfId="1246" xr:uid="{00000000-0005-0000-0000-0000AA050000}"/>
    <cellStyle name="SAPBEXaggItemX 5 2 2" xfId="1247" xr:uid="{00000000-0005-0000-0000-0000AB050000}"/>
    <cellStyle name="SAPBEXaggItemX 5 3" xfId="1248" xr:uid="{00000000-0005-0000-0000-0000AC050000}"/>
    <cellStyle name="SAPBEXaggItemX 6" xfId="1249" xr:uid="{00000000-0005-0000-0000-0000AD050000}"/>
    <cellStyle name="SAPBEXaggItemX 6 2" xfId="1250" xr:uid="{00000000-0005-0000-0000-0000AE050000}"/>
    <cellStyle name="SAPBEXaggItemX 6 2 2" xfId="1251" xr:uid="{00000000-0005-0000-0000-0000AF050000}"/>
    <cellStyle name="SAPBEXaggItemX 6 3" xfId="1252" xr:uid="{00000000-0005-0000-0000-0000B0050000}"/>
    <cellStyle name="SAPBEXchaText" xfId="1253" xr:uid="{00000000-0005-0000-0000-0000B1050000}"/>
    <cellStyle name="SAPBEXexcBad7" xfId="1254" xr:uid="{00000000-0005-0000-0000-0000B2050000}"/>
    <cellStyle name="SAPBEXexcBad7 2" xfId="1255" xr:uid="{00000000-0005-0000-0000-0000B3050000}"/>
    <cellStyle name="SAPBEXexcBad7 2 2" xfId="1256" xr:uid="{00000000-0005-0000-0000-0000B4050000}"/>
    <cellStyle name="SAPBEXexcBad7 2 2 2" xfId="1257" xr:uid="{00000000-0005-0000-0000-0000B5050000}"/>
    <cellStyle name="SAPBEXexcBad7 2 2 2 2" xfId="1258" xr:uid="{00000000-0005-0000-0000-0000B6050000}"/>
    <cellStyle name="SAPBEXexcBad7 2 2 3" xfId="1259" xr:uid="{00000000-0005-0000-0000-0000B7050000}"/>
    <cellStyle name="SAPBEXexcBad7 2 3" xfId="1260" xr:uid="{00000000-0005-0000-0000-0000B8050000}"/>
    <cellStyle name="SAPBEXexcBad7 2 3 2" xfId="1261" xr:uid="{00000000-0005-0000-0000-0000B9050000}"/>
    <cellStyle name="SAPBEXexcBad7 2 3 2 2" xfId="1262" xr:uid="{00000000-0005-0000-0000-0000BA050000}"/>
    <cellStyle name="SAPBEXexcBad7 2 3 3" xfId="1263" xr:uid="{00000000-0005-0000-0000-0000BB050000}"/>
    <cellStyle name="SAPBEXexcBad7 2 4" xfId="1264" xr:uid="{00000000-0005-0000-0000-0000BC050000}"/>
    <cellStyle name="SAPBEXexcBad7 2 4 2" xfId="1265" xr:uid="{00000000-0005-0000-0000-0000BD050000}"/>
    <cellStyle name="SAPBEXexcBad7 2 4 2 2" xfId="1266" xr:uid="{00000000-0005-0000-0000-0000BE050000}"/>
    <cellStyle name="SAPBEXexcBad7 2 4 3" xfId="1267" xr:uid="{00000000-0005-0000-0000-0000BF050000}"/>
    <cellStyle name="SAPBEXexcBad7 2 5" xfId="1268" xr:uid="{00000000-0005-0000-0000-0000C0050000}"/>
    <cellStyle name="SAPBEXexcBad7 2 5 2" xfId="1269" xr:uid="{00000000-0005-0000-0000-0000C1050000}"/>
    <cellStyle name="SAPBEXexcBad7 2 5 2 2" xfId="1270" xr:uid="{00000000-0005-0000-0000-0000C2050000}"/>
    <cellStyle name="SAPBEXexcBad7 2 5 3" xfId="1271" xr:uid="{00000000-0005-0000-0000-0000C3050000}"/>
    <cellStyle name="SAPBEXexcBad7 3" xfId="1272" xr:uid="{00000000-0005-0000-0000-0000C4050000}"/>
    <cellStyle name="SAPBEXexcBad7 3 2" xfId="1273" xr:uid="{00000000-0005-0000-0000-0000C5050000}"/>
    <cellStyle name="SAPBEXexcBad7 3 2 2" xfId="1274" xr:uid="{00000000-0005-0000-0000-0000C6050000}"/>
    <cellStyle name="SAPBEXexcBad7 3 3" xfId="1275" xr:uid="{00000000-0005-0000-0000-0000C7050000}"/>
    <cellStyle name="SAPBEXexcBad7 4" xfId="1276" xr:uid="{00000000-0005-0000-0000-0000C8050000}"/>
    <cellStyle name="SAPBEXexcBad7 4 2" xfId="1277" xr:uid="{00000000-0005-0000-0000-0000C9050000}"/>
    <cellStyle name="SAPBEXexcBad7 4 2 2" xfId="1278" xr:uid="{00000000-0005-0000-0000-0000CA050000}"/>
    <cellStyle name="SAPBEXexcBad7 4 3" xfId="1279" xr:uid="{00000000-0005-0000-0000-0000CB050000}"/>
    <cellStyle name="SAPBEXexcBad7 5" xfId="1280" xr:uid="{00000000-0005-0000-0000-0000CC050000}"/>
    <cellStyle name="SAPBEXexcBad7 5 2" xfId="1281" xr:uid="{00000000-0005-0000-0000-0000CD050000}"/>
    <cellStyle name="SAPBEXexcBad7 5 2 2" xfId="1282" xr:uid="{00000000-0005-0000-0000-0000CE050000}"/>
    <cellStyle name="SAPBEXexcBad7 5 3" xfId="1283" xr:uid="{00000000-0005-0000-0000-0000CF050000}"/>
    <cellStyle name="SAPBEXexcBad7 6" xfId="1284" xr:uid="{00000000-0005-0000-0000-0000D0050000}"/>
    <cellStyle name="SAPBEXexcBad7 6 2" xfId="1285" xr:uid="{00000000-0005-0000-0000-0000D1050000}"/>
    <cellStyle name="SAPBEXexcBad7 6 2 2" xfId="1286" xr:uid="{00000000-0005-0000-0000-0000D2050000}"/>
    <cellStyle name="SAPBEXexcBad7 6 3" xfId="1287" xr:uid="{00000000-0005-0000-0000-0000D3050000}"/>
    <cellStyle name="SAPBEXexcBad8" xfId="1288" xr:uid="{00000000-0005-0000-0000-0000D4050000}"/>
    <cellStyle name="SAPBEXexcBad8 2" xfId="1289" xr:uid="{00000000-0005-0000-0000-0000D5050000}"/>
    <cellStyle name="SAPBEXexcBad8 2 2" xfId="1290" xr:uid="{00000000-0005-0000-0000-0000D6050000}"/>
    <cellStyle name="SAPBEXexcBad8 2 2 2" xfId="1291" xr:uid="{00000000-0005-0000-0000-0000D7050000}"/>
    <cellStyle name="SAPBEXexcBad8 2 2 2 2" xfId="1292" xr:uid="{00000000-0005-0000-0000-0000D8050000}"/>
    <cellStyle name="SAPBEXexcBad8 2 2 3" xfId="1293" xr:uid="{00000000-0005-0000-0000-0000D9050000}"/>
    <cellStyle name="SAPBEXexcBad8 2 3" xfId="1294" xr:uid="{00000000-0005-0000-0000-0000DA050000}"/>
    <cellStyle name="SAPBEXexcBad8 2 3 2" xfId="1295" xr:uid="{00000000-0005-0000-0000-0000DB050000}"/>
    <cellStyle name="SAPBEXexcBad8 2 3 2 2" xfId="1296" xr:uid="{00000000-0005-0000-0000-0000DC050000}"/>
    <cellStyle name="SAPBEXexcBad8 2 3 3" xfId="1297" xr:uid="{00000000-0005-0000-0000-0000DD050000}"/>
    <cellStyle name="SAPBEXexcBad8 2 4" xfId="1298" xr:uid="{00000000-0005-0000-0000-0000DE050000}"/>
    <cellStyle name="SAPBEXexcBad8 2 4 2" xfId="1299" xr:uid="{00000000-0005-0000-0000-0000DF050000}"/>
    <cellStyle name="SAPBEXexcBad8 2 4 2 2" xfId="1300" xr:uid="{00000000-0005-0000-0000-0000E0050000}"/>
    <cellStyle name="SAPBEXexcBad8 2 4 3" xfId="1301" xr:uid="{00000000-0005-0000-0000-0000E1050000}"/>
    <cellStyle name="SAPBEXexcBad8 2 5" xfId="1302" xr:uid="{00000000-0005-0000-0000-0000E2050000}"/>
    <cellStyle name="SAPBEXexcBad8 2 5 2" xfId="1303" xr:uid="{00000000-0005-0000-0000-0000E3050000}"/>
    <cellStyle name="SAPBEXexcBad8 2 5 2 2" xfId="1304" xr:uid="{00000000-0005-0000-0000-0000E4050000}"/>
    <cellStyle name="SAPBEXexcBad8 2 5 3" xfId="1305" xr:uid="{00000000-0005-0000-0000-0000E5050000}"/>
    <cellStyle name="SAPBEXexcBad8 3" xfId="1306" xr:uid="{00000000-0005-0000-0000-0000E6050000}"/>
    <cellStyle name="SAPBEXexcBad8 3 2" xfId="1307" xr:uid="{00000000-0005-0000-0000-0000E7050000}"/>
    <cellStyle name="SAPBEXexcBad8 3 2 2" xfId="1308" xr:uid="{00000000-0005-0000-0000-0000E8050000}"/>
    <cellStyle name="SAPBEXexcBad8 3 3" xfId="1309" xr:uid="{00000000-0005-0000-0000-0000E9050000}"/>
    <cellStyle name="SAPBEXexcBad8 4" xfId="1310" xr:uid="{00000000-0005-0000-0000-0000EA050000}"/>
    <cellStyle name="SAPBEXexcBad8 4 2" xfId="1311" xr:uid="{00000000-0005-0000-0000-0000EB050000}"/>
    <cellStyle name="SAPBEXexcBad8 4 2 2" xfId="1312" xr:uid="{00000000-0005-0000-0000-0000EC050000}"/>
    <cellStyle name="SAPBEXexcBad8 4 3" xfId="1313" xr:uid="{00000000-0005-0000-0000-0000ED050000}"/>
    <cellStyle name="SAPBEXexcBad8 5" xfId="1314" xr:uid="{00000000-0005-0000-0000-0000EE050000}"/>
    <cellStyle name="SAPBEXexcBad8 5 2" xfId="1315" xr:uid="{00000000-0005-0000-0000-0000EF050000}"/>
    <cellStyle name="SAPBEXexcBad8 5 2 2" xfId="1316" xr:uid="{00000000-0005-0000-0000-0000F0050000}"/>
    <cellStyle name="SAPBEXexcBad8 5 3" xfId="1317" xr:uid="{00000000-0005-0000-0000-0000F1050000}"/>
    <cellStyle name="SAPBEXexcBad8 6" xfId="1318" xr:uid="{00000000-0005-0000-0000-0000F2050000}"/>
    <cellStyle name="SAPBEXexcBad8 6 2" xfId="1319" xr:uid="{00000000-0005-0000-0000-0000F3050000}"/>
    <cellStyle name="SAPBEXexcBad8 6 2 2" xfId="1320" xr:uid="{00000000-0005-0000-0000-0000F4050000}"/>
    <cellStyle name="SAPBEXexcBad8 6 3" xfId="1321" xr:uid="{00000000-0005-0000-0000-0000F5050000}"/>
    <cellStyle name="SAPBEXexcBad9" xfId="1322" xr:uid="{00000000-0005-0000-0000-0000F6050000}"/>
    <cellStyle name="SAPBEXexcBad9 2" xfId="1323" xr:uid="{00000000-0005-0000-0000-0000F7050000}"/>
    <cellStyle name="SAPBEXexcBad9 2 2" xfId="1324" xr:uid="{00000000-0005-0000-0000-0000F8050000}"/>
    <cellStyle name="SAPBEXexcBad9 2 2 2" xfId="1325" xr:uid="{00000000-0005-0000-0000-0000F9050000}"/>
    <cellStyle name="SAPBEXexcBad9 2 2 2 2" xfId="1326" xr:uid="{00000000-0005-0000-0000-0000FA050000}"/>
    <cellStyle name="SAPBEXexcBad9 2 2 3" xfId="1327" xr:uid="{00000000-0005-0000-0000-0000FB050000}"/>
    <cellStyle name="SAPBEXexcBad9 2 3" xfId="1328" xr:uid="{00000000-0005-0000-0000-0000FC050000}"/>
    <cellStyle name="SAPBEXexcBad9 2 3 2" xfId="1329" xr:uid="{00000000-0005-0000-0000-0000FD050000}"/>
    <cellStyle name="SAPBEXexcBad9 2 3 2 2" xfId="1330" xr:uid="{00000000-0005-0000-0000-0000FE050000}"/>
    <cellStyle name="SAPBEXexcBad9 2 3 3" xfId="1331" xr:uid="{00000000-0005-0000-0000-0000FF050000}"/>
    <cellStyle name="SAPBEXexcBad9 2 4" xfId="1332" xr:uid="{00000000-0005-0000-0000-000000060000}"/>
    <cellStyle name="SAPBEXexcBad9 2 4 2" xfId="1333" xr:uid="{00000000-0005-0000-0000-000001060000}"/>
    <cellStyle name="SAPBEXexcBad9 2 4 2 2" xfId="1334" xr:uid="{00000000-0005-0000-0000-000002060000}"/>
    <cellStyle name="SAPBEXexcBad9 2 4 3" xfId="1335" xr:uid="{00000000-0005-0000-0000-000003060000}"/>
    <cellStyle name="SAPBEXexcBad9 2 5" xfId="1336" xr:uid="{00000000-0005-0000-0000-000004060000}"/>
    <cellStyle name="SAPBEXexcBad9 2 5 2" xfId="1337" xr:uid="{00000000-0005-0000-0000-000005060000}"/>
    <cellStyle name="SAPBEXexcBad9 2 5 2 2" xfId="1338" xr:uid="{00000000-0005-0000-0000-000006060000}"/>
    <cellStyle name="SAPBEXexcBad9 2 5 3" xfId="1339" xr:uid="{00000000-0005-0000-0000-000007060000}"/>
    <cellStyle name="SAPBEXexcBad9 3" xfId="1340" xr:uid="{00000000-0005-0000-0000-000008060000}"/>
    <cellStyle name="SAPBEXexcBad9 3 2" xfId="1341" xr:uid="{00000000-0005-0000-0000-000009060000}"/>
    <cellStyle name="SAPBEXexcBad9 3 2 2" xfId="1342" xr:uid="{00000000-0005-0000-0000-00000A060000}"/>
    <cellStyle name="SAPBEXexcBad9 3 3" xfId="1343" xr:uid="{00000000-0005-0000-0000-00000B060000}"/>
    <cellStyle name="SAPBEXexcBad9 4" xfId="1344" xr:uid="{00000000-0005-0000-0000-00000C060000}"/>
    <cellStyle name="SAPBEXexcBad9 4 2" xfId="1345" xr:uid="{00000000-0005-0000-0000-00000D060000}"/>
    <cellStyle name="SAPBEXexcBad9 4 2 2" xfId="1346" xr:uid="{00000000-0005-0000-0000-00000E060000}"/>
    <cellStyle name="SAPBEXexcBad9 4 3" xfId="1347" xr:uid="{00000000-0005-0000-0000-00000F060000}"/>
    <cellStyle name="SAPBEXexcBad9 5" xfId="1348" xr:uid="{00000000-0005-0000-0000-000010060000}"/>
    <cellStyle name="SAPBEXexcBad9 5 2" xfId="1349" xr:uid="{00000000-0005-0000-0000-000011060000}"/>
    <cellStyle name="SAPBEXexcBad9 5 2 2" xfId="1350" xr:uid="{00000000-0005-0000-0000-000012060000}"/>
    <cellStyle name="SAPBEXexcBad9 5 3" xfId="1351" xr:uid="{00000000-0005-0000-0000-000013060000}"/>
    <cellStyle name="SAPBEXexcBad9 6" xfId="1352" xr:uid="{00000000-0005-0000-0000-000014060000}"/>
    <cellStyle name="SAPBEXexcBad9 6 2" xfId="1353" xr:uid="{00000000-0005-0000-0000-000015060000}"/>
    <cellStyle name="SAPBEXexcBad9 6 2 2" xfId="1354" xr:uid="{00000000-0005-0000-0000-000016060000}"/>
    <cellStyle name="SAPBEXexcBad9 6 3" xfId="1355" xr:uid="{00000000-0005-0000-0000-000017060000}"/>
    <cellStyle name="SAPBEXexcCritical4" xfId="1356" xr:uid="{00000000-0005-0000-0000-000018060000}"/>
    <cellStyle name="SAPBEXexcCritical4 2" xfId="1357" xr:uid="{00000000-0005-0000-0000-000019060000}"/>
    <cellStyle name="SAPBEXexcCritical4 2 2" xfId="1358" xr:uid="{00000000-0005-0000-0000-00001A060000}"/>
    <cellStyle name="SAPBEXexcCritical4 2 2 2" xfId="1359" xr:uid="{00000000-0005-0000-0000-00001B060000}"/>
    <cellStyle name="SAPBEXexcCritical4 2 2 2 2" xfId="1360" xr:uid="{00000000-0005-0000-0000-00001C060000}"/>
    <cellStyle name="SAPBEXexcCritical4 2 2 3" xfId="1361" xr:uid="{00000000-0005-0000-0000-00001D060000}"/>
    <cellStyle name="SAPBEXexcCritical4 2 3" xfId="1362" xr:uid="{00000000-0005-0000-0000-00001E060000}"/>
    <cellStyle name="SAPBEXexcCritical4 2 3 2" xfId="1363" xr:uid="{00000000-0005-0000-0000-00001F060000}"/>
    <cellStyle name="SAPBEXexcCritical4 2 3 2 2" xfId="1364" xr:uid="{00000000-0005-0000-0000-000020060000}"/>
    <cellStyle name="SAPBEXexcCritical4 2 3 3" xfId="1365" xr:uid="{00000000-0005-0000-0000-000021060000}"/>
    <cellStyle name="SAPBEXexcCritical4 2 4" xfId="1366" xr:uid="{00000000-0005-0000-0000-000022060000}"/>
    <cellStyle name="SAPBEXexcCritical4 2 4 2" xfId="1367" xr:uid="{00000000-0005-0000-0000-000023060000}"/>
    <cellStyle name="SAPBEXexcCritical4 2 4 2 2" xfId="1368" xr:uid="{00000000-0005-0000-0000-000024060000}"/>
    <cellStyle name="SAPBEXexcCritical4 2 4 3" xfId="1369" xr:uid="{00000000-0005-0000-0000-000025060000}"/>
    <cellStyle name="SAPBEXexcCritical4 2 5" xfId="1370" xr:uid="{00000000-0005-0000-0000-000026060000}"/>
    <cellStyle name="SAPBEXexcCritical4 2 5 2" xfId="1371" xr:uid="{00000000-0005-0000-0000-000027060000}"/>
    <cellStyle name="SAPBEXexcCritical4 2 5 2 2" xfId="1372" xr:uid="{00000000-0005-0000-0000-000028060000}"/>
    <cellStyle name="SAPBEXexcCritical4 2 5 3" xfId="1373" xr:uid="{00000000-0005-0000-0000-000029060000}"/>
    <cellStyle name="SAPBEXexcCritical4 3" xfId="1374" xr:uid="{00000000-0005-0000-0000-00002A060000}"/>
    <cellStyle name="SAPBEXexcCritical4 3 2" xfId="1375" xr:uid="{00000000-0005-0000-0000-00002B060000}"/>
    <cellStyle name="SAPBEXexcCritical4 3 2 2" xfId="1376" xr:uid="{00000000-0005-0000-0000-00002C060000}"/>
    <cellStyle name="SAPBEXexcCritical4 3 3" xfId="1377" xr:uid="{00000000-0005-0000-0000-00002D060000}"/>
    <cellStyle name="SAPBEXexcCritical4 4" xfId="1378" xr:uid="{00000000-0005-0000-0000-00002E060000}"/>
    <cellStyle name="SAPBEXexcCritical4 4 2" xfId="1379" xr:uid="{00000000-0005-0000-0000-00002F060000}"/>
    <cellStyle name="SAPBEXexcCritical4 4 2 2" xfId="1380" xr:uid="{00000000-0005-0000-0000-000030060000}"/>
    <cellStyle name="SAPBEXexcCritical4 4 3" xfId="1381" xr:uid="{00000000-0005-0000-0000-000031060000}"/>
    <cellStyle name="SAPBEXexcCritical4 5" xfId="1382" xr:uid="{00000000-0005-0000-0000-000032060000}"/>
    <cellStyle name="SAPBEXexcCritical4 5 2" xfId="1383" xr:uid="{00000000-0005-0000-0000-000033060000}"/>
    <cellStyle name="SAPBEXexcCritical4 5 2 2" xfId="1384" xr:uid="{00000000-0005-0000-0000-000034060000}"/>
    <cellStyle name="SAPBEXexcCritical4 5 3" xfId="1385" xr:uid="{00000000-0005-0000-0000-000035060000}"/>
    <cellStyle name="SAPBEXexcCritical4 6" xfId="1386" xr:uid="{00000000-0005-0000-0000-000036060000}"/>
    <cellStyle name="SAPBEXexcCritical4 6 2" xfId="1387" xr:uid="{00000000-0005-0000-0000-000037060000}"/>
    <cellStyle name="SAPBEXexcCritical4 6 2 2" xfId="1388" xr:uid="{00000000-0005-0000-0000-000038060000}"/>
    <cellStyle name="SAPBEXexcCritical4 6 3" xfId="1389" xr:uid="{00000000-0005-0000-0000-000039060000}"/>
    <cellStyle name="SAPBEXexcCritical5" xfId="1390" xr:uid="{00000000-0005-0000-0000-00003A060000}"/>
    <cellStyle name="SAPBEXexcCritical5 2" xfId="1391" xr:uid="{00000000-0005-0000-0000-00003B060000}"/>
    <cellStyle name="SAPBEXexcCritical5 2 2" xfId="1392" xr:uid="{00000000-0005-0000-0000-00003C060000}"/>
    <cellStyle name="SAPBEXexcCritical5 2 2 2" xfId="1393" xr:uid="{00000000-0005-0000-0000-00003D060000}"/>
    <cellStyle name="SAPBEXexcCritical5 2 2 2 2" xfId="1394" xr:uid="{00000000-0005-0000-0000-00003E060000}"/>
    <cellStyle name="SAPBEXexcCritical5 2 2 3" xfId="1395" xr:uid="{00000000-0005-0000-0000-00003F060000}"/>
    <cellStyle name="SAPBEXexcCritical5 2 3" xfId="1396" xr:uid="{00000000-0005-0000-0000-000040060000}"/>
    <cellStyle name="SAPBEXexcCritical5 2 3 2" xfId="1397" xr:uid="{00000000-0005-0000-0000-000041060000}"/>
    <cellStyle name="SAPBEXexcCritical5 2 3 2 2" xfId="1398" xr:uid="{00000000-0005-0000-0000-000042060000}"/>
    <cellStyle name="SAPBEXexcCritical5 2 3 3" xfId="1399" xr:uid="{00000000-0005-0000-0000-000043060000}"/>
    <cellStyle name="SAPBEXexcCritical5 2 4" xfId="1400" xr:uid="{00000000-0005-0000-0000-000044060000}"/>
    <cellStyle name="SAPBEXexcCritical5 2 4 2" xfId="1401" xr:uid="{00000000-0005-0000-0000-000045060000}"/>
    <cellStyle name="SAPBEXexcCritical5 2 4 2 2" xfId="1402" xr:uid="{00000000-0005-0000-0000-000046060000}"/>
    <cellStyle name="SAPBEXexcCritical5 2 4 3" xfId="1403" xr:uid="{00000000-0005-0000-0000-000047060000}"/>
    <cellStyle name="SAPBEXexcCritical5 2 5" xfId="1404" xr:uid="{00000000-0005-0000-0000-000048060000}"/>
    <cellStyle name="SAPBEXexcCritical5 2 5 2" xfId="1405" xr:uid="{00000000-0005-0000-0000-000049060000}"/>
    <cellStyle name="SAPBEXexcCritical5 2 5 2 2" xfId="1406" xr:uid="{00000000-0005-0000-0000-00004A060000}"/>
    <cellStyle name="SAPBEXexcCritical5 2 5 3" xfId="1407" xr:uid="{00000000-0005-0000-0000-00004B060000}"/>
    <cellStyle name="SAPBEXexcCritical5 3" xfId="1408" xr:uid="{00000000-0005-0000-0000-00004C060000}"/>
    <cellStyle name="SAPBEXexcCritical5 3 2" xfId="1409" xr:uid="{00000000-0005-0000-0000-00004D060000}"/>
    <cellStyle name="SAPBEXexcCritical5 3 2 2" xfId="1410" xr:uid="{00000000-0005-0000-0000-00004E060000}"/>
    <cellStyle name="SAPBEXexcCritical5 3 3" xfId="1411" xr:uid="{00000000-0005-0000-0000-00004F060000}"/>
    <cellStyle name="SAPBEXexcCritical5 4" xfId="1412" xr:uid="{00000000-0005-0000-0000-000050060000}"/>
    <cellStyle name="SAPBEXexcCritical5 4 2" xfId="1413" xr:uid="{00000000-0005-0000-0000-000051060000}"/>
    <cellStyle name="SAPBEXexcCritical5 4 2 2" xfId="1414" xr:uid="{00000000-0005-0000-0000-000052060000}"/>
    <cellStyle name="SAPBEXexcCritical5 4 3" xfId="1415" xr:uid="{00000000-0005-0000-0000-000053060000}"/>
    <cellStyle name="SAPBEXexcCritical5 5" xfId="1416" xr:uid="{00000000-0005-0000-0000-000054060000}"/>
    <cellStyle name="SAPBEXexcCritical5 5 2" xfId="1417" xr:uid="{00000000-0005-0000-0000-000055060000}"/>
    <cellStyle name="SAPBEXexcCritical5 5 2 2" xfId="1418" xr:uid="{00000000-0005-0000-0000-000056060000}"/>
    <cellStyle name="SAPBEXexcCritical5 5 3" xfId="1419" xr:uid="{00000000-0005-0000-0000-000057060000}"/>
    <cellStyle name="SAPBEXexcCritical5 6" xfId="1420" xr:uid="{00000000-0005-0000-0000-000058060000}"/>
    <cellStyle name="SAPBEXexcCritical5 6 2" xfId="1421" xr:uid="{00000000-0005-0000-0000-000059060000}"/>
    <cellStyle name="SAPBEXexcCritical5 6 2 2" xfId="1422" xr:uid="{00000000-0005-0000-0000-00005A060000}"/>
    <cellStyle name="SAPBEXexcCritical5 6 3" xfId="1423" xr:uid="{00000000-0005-0000-0000-00005B060000}"/>
    <cellStyle name="SAPBEXexcCritical6" xfId="1424" xr:uid="{00000000-0005-0000-0000-00005C060000}"/>
    <cellStyle name="SAPBEXexcCritical6 2" xfId="1425" xr:uid="{00000000-0005-0000-0000-00005D060000}"/>
    <cellStyle name="SAPBEXexcCritical6 2 2" xfId="1426" xr:uid="{00000000-0005-0000-0000-00005E060000}"/>
    <cellStyle name="SAPBEXexcCritical6 2 2 2" xfId="1427" xr:uid="{00000000-0005-0000-0000-00005F060000}"/>
    <cellStyle name="SAPBEXexcCritical6 2 2 2 2" xfId="1428" xr:uid="{00000000-0005-0000-0000-000060060000}"/>
    <cellStyle name="SAPBEXexcCritical6 2 2 3" xfId="1429" xr:uid="{00000000-0005-0000-0000-000061060000}"/>
    <cellStyle name="SAPBEXexcCritical6 2 3" xfId="1430" xr:uid="{00000000-0005-0000-0000-000062060000}"/>
    <cellStyle name="SAPBEXexcCritical6 2 3 2" xfId="1431" xr:uid="{00000000-0005-0000-0000-000063060000}"/>
    <cellStyle name="SAPBEXexcCritical6 2 3 2 2" xfId="1432" xr:uid="{00000000-0005-0000-0000-000064060000}"/>
    <cellStyle name="SAPBEXexcCritical6 2 3 3" xfId="1433" xr:uid="{00000000-0005-0000-0000-000065060000}"/>
    <cellStyle name="SAPBEXexcCritical6 2 4" xfId="1434" xr:uid="{00000000-0005-0000-0000-000066060000}"/>
    <cellStyle name="SAPBEXexcCritical6 2 4 2" xfId="1435" xr:uid="{00000000-0005-0000-0000-000067060000}"/>
    <cellStyle name="SAPBEXexcCritical6 2 4 2 2" xfId="1436" xr:uid="{00000000-0005-0000-0000-000068060000}"/>
    <cellStyle name="SAPBEXexcCritical6 2 4 3" xfId="1437" xr:uid="{00000000-0005-0000-0000-000069060000}"/>
    <cellStyle name="SAPBEXexcCritical6 2 5" xfId="1438" xr:uid="{00000000-0005-0000-0000-00006A060000}"/>
    <cellStyle name="SAPBEXexcCritical6 2 5 2" xfId="1439" xr:uid="{00000000-0005-0000-0000-00006B060000}"/>
    <cellStyle name="SAPBEXexcCritical6 2 5 2 2" xfId="1440" xr:uid="{00000000-0005-0000-0000-00006C060000}"/>
    <cellStyle name="SAPBEXexcCritical6 2 5 3" xfId="1441" xr:uid="{00000000-0005-0000-0000-00006D060000}"/>
    <cellStyle name="SAPBEXexcCritical6 3" xfId="1442" xr:uid="{00000000-0005-0000-0000-00006E060000}"/>
    <cellStyle name="SAPBEXexcCritical6 3 2" xfId="1443" xr:uid="{00000000-0005-0000-0000-00006F060000}"/>
    <cellStyle name="SAPBEXexcCritical6 3 2 2" xfId="1444" xr:uid="{00000000-0005-0000-0000-000070060000}"/>
    <cellStyle name="SAPBEXexcCritical6 3 3" xfId="1445" xr:uid="{00000000-0005-0000-0000-000071060000}"/>
    <cellStyle name="SAPBEXexcCritical6 4" xfId="1446" xr:uid="{00000000-0005-0000-0000-000072060000}"/>
    <cellStyle name="SAPBEXexcCritical6 4 2" xfId="1447" xr:uid="{00000000-0005-0000-0000-000073060000}"/>
    <cellStyle name="SAPBEXexcCritical6 4 2 2" xfId="1448" xr:uid="{00000000-0005-0000-0000-000074060000}"/>
    <cellStyle name="SAPBEXexcCritical6 4 3" xfId="1449" xr:uid="{00000000-0005-0000-0000-000075060000}"/>
    <cellStyle name="SAPBEXexcCritical6 5" xfId="1450" xr:uid="{00000000-0005-0000-0000-000076060000}"/>
    <cellStyle name="SAPBEXexcCritical6 5 2" xfId="1451" xr:uid="{00000000-0005-0000-0000-000077060000}"/>
    <cellStyle name="SAPBEXexcCritical6 5 2 2" xfId="1452" xr:uid="{00000000-0005-0000-0000-000078060000}"/>
    <cellStyle name="SAPBEXexcCritical6 5 3" xfId="1453" xr:uid="{00000000-0005-0000-0000-000079060000}"/>
    <cellStyle name="SAPBEXexcCritical6 6" xfId="1454" xr:uid="{00000000-0005-0000-0000-00007A060000}"/>
    <cellStyle name="SAPBEXexcCritical6 6 2" xfId="1455" xr:uid="{00000000-0005-0000-0000-00007B060000}"/>
    <cellStyle name="SAPBEXexcCritical6 6 2 2" xfId="1456" xr:uid="{00000000-0005-0000-0000-00007C060000}"/>
    <cellStyle name="SAPBEXexcCritical6 6 3" xfId="1457" xr:uid="{00000000-0005-0000-0000-00007D060000}"/>
    <cellStyle name="SAPBEXexcGood1" xfId="1458" xr:uid="{00000000-0005-0000-0000-00007E060000}"/>
    <cellStyle name="SAPBEXexcGood1 2" xfId="1459" xr:uid="{00000000-0005-0000-0000-00007F060000}"/>
    <cellStyle name="SAPBEXexcGood1 2 2" xfId="1460" xr:uid="{00000000-0005-0000-0000-000080060000}"/>
    <cellStyle name="SAPBEXexcGood1 2 2 2" xfId="1461" xr:uid="{00000000-0005-0000-0000-000081060000}"/>
    <cellStyle name="SAPBEXexcGood1 2 2 2 2" xfId="1462" xr:uid="{00000000-0005-0000-0000-000082060000}"/>
    <cellStyle name="SAPBEXexcGood1 2 2 3" xfId="1463" xr:uid="{00000000-0005-0000-0000-000083060000}"/>
    <cellStyle name="SAPBEXexcGood1 2 3" xfId="1464" xr:uid="{00000000-0005-0000-0000-000084060000}"/>
    <cellStyle name="SAPBEXexcGood1 2 3 2" xfId="1465" xr:uid="{00000000-0005-0000-0000-000085060000}"/>
    <cellStyle name="SAPBEXexcGood1 2 3 2 2" xfId="1466" xr:uid="{00000000-0005-0000-0000-000086060000}"/>
    <cellStyle name="SAPBEXexcGood1 2 3 3" xfId="1467" xr:uid="{00000000-0005-0000-0000-000087060000}"/>
    <cellStyle name="SAPBEXexcGood1 2 4" xfId="1468" xr:uid="{00000000-0005-0000-0000-000088060000}"/>
    <cellStyle name="SAPBEXexcGood1 2 4 2" xfId="1469" xr:uid="{00000000-0005-0000-0000-000089060000}"/>
    <cellStyle name="SAPBEXexcGood1 2 4 2 2" xfId="1470" xr:uid="{00000000-0005-0000-0000-00008A060000}"/>
    <cellStyle name="SAPBEXexcGood1 2 4 3" xfId="1471" xr:uid="{00000000-0005-0000-0000-00008B060000}"/>
    <cellStyle name="SAPBEXexcGood1 2 5" xfId="1472" xr:uid="{00000000-0005-0000-0000-00008C060000}"/>
    <cellStyle name="SAPBEXexcGood1 2 5 2" xfId="1473" xr:uid="{00000000-0005-0000-0000-00008D060000}"/>
    <cellStyle name="SAPBEXexcGood1 2 5 2 2" xfId="1474" xr:uid="{00000000-0005-0000-0000-00008E060000}"/>
    <cellStyle name="SAPBEXexcGood1 2 5 3" xfId="1475" xr:uid="{00000000-0005-0000-0000-00008F060000}"/>
    <cellStyle name="SAPBEXexcGood1 3" xfId="1476" xr:uid="{00000000-0005-0000-0000-000090060000}"/>
    <cellStyle name="SAPBEXexcGood1 3 2" xfId="1477" xr:uid="{00000000-0005-0000-0000-000091060000}"/>
    <cellStyle name="SAPBEXexcGood1 3 2 2" xfId="1478" xr:uid="{00000000-0005-0000-0000-000092060000}"/>
    <cellStyle name="SAPBEXexcGood1 3 3" xfId="1479" xr:uid="{00000000-0005-0000-0000-000093060000}"/>
    <cellStyle name="SAPBEXexcGood1 4" xfId="1480" xr:uid="{00000000-0005-0000-0000-000094060000}"/>
    <cellStyle name="SAPBEXexcGood1 4 2" xfId="1481" xr:uid="{00000000-0005-0000-0000-000095060000}"/>
    <cellStyle name="SAPBEXexcGood1 4 2 2" xfId="1482" xr:uid="{00000000-0005-0000-0000-000096060000}"/>
    <cellStyle name="SAPBEXexcGood1 4 3" xfId="1483" xr:uid="{00000000-0005-0000-0000-000097060000}"/>
    <cellStyle name="SAPBEXexcGood1 5" xfId="1484" xr:uid="{00000000-0005-0000-0000-000098060000}"/>
    <cellStyle name="SAPBEXexcGood1 5 2" xfId="1485" xr:uid="{00000000-0005-0000-0000-000099060000}"/>
    <cellStyle name="SAPBEXexcGood1 5 2 2" xfId="1486" xr:uid="{00000000-0005-0000-0000-00009A060000}"/>
    <cellStyle name="SAPBEXexcGood1 5 3" xfId="1487" xr:uid="{00000000-0005-0000-0000-00009B060000}"/>
    <cellStyle name="SAPBEXexcGood1 6" xfId="1488" xr:uid="{00000000-0005-0000-0000-00009C060000}"/>
    <cellStyle name="SAPBEXexcGood1 6 2" xfId="1489" xr:uid="{00000000-0005-0000-0000-00009D060000}"/>
    <cellStyle name="SAPBEXexcGood1 6 2 2" xfId="1490" xr:uid="{00000000-0005-0000-0000-00009E060000}"/>
    <cellStyle name="SAPBEXexcGood1 6 3" xfId="1491" xr:uid="{00000000-0005-0000-0000-00009F060000}"/>
    <cellStyle name="SAPBEXexcGood2" xfId="1492" xr:uid="{00000000-0005-0000-0000-0000A0060000}"/>
    <cellStyle name="SAPBEXexcGood2 2" xfId="1493" xr:uid="{00000000-0005-0000-0000-0000A1060000}"/>
    <cellStyle name="SAPBEXexcGood2 2 2" xfId="1494" xr:uid="{00000000-0005-0000-0000-0000A2060000}"/>
    <cellStyle name="SAPBEXexcGood2 2 2 2" xfId="1495" xr:uid="{00000000-0005-0000-0000-0000A3060000}"/>
    <cellStyle name="SAPBEXexcGood2 2 2 2 2" xfId="1496" xr:uid="{00000000-0005-0000-0000-0000A4060000}"/>
    <cellStyle name="SAPBEXexcGood2 2 2 3" xfId="1497" xr:uid="{00000000-0005-0000-0000-0000A5060000}"/>
    <cellStyle name="SAPBEXexcGood2 2 3" xfId="1498" xr:uid="{00000000-0005-0000-0000-0000A6060000}"/>
    <cellStyle name="SAPBEXexcGood2 2 3 2" xfId="1499" xr:uid="{00000000-0005-0000-0000-0000A7060000}"/>
    <cellStyle name="SAPBEXexcGood2 2 3 2 2" xfId="1500" xr:uid="{00000000-0005-0000-0000-0000A8060000}"/>
    <cellStyle name="SAPBEXexcGood2 2 3 3" xfId="1501" xr:uid="{00000000-0005-0000-0000-0000A9060000}"/>
    <cellStyle name="SAPBEXexcGood2 2 4" xfId="1502" xr:uid="{00000000-0005-0000-0000-0000AA060000}"/>
    <cellStyle name="SAPBEXexcGood2 2 4 2" xfId="1503" xr:uid="{00000000-0005-0000-0000-0000AB060000}"/>
    <cellStyle name="SAPBEXexcGood2 2 4 2 2" xfId="1504" xr:uid="{00000000-0005-0000-0000-0000AC060000}"/>
    <cellStyle name="SAPBEXexcGood2 2 4 3" xfId="1505" xr:uid="{00000000-0005-0000-0000-0000AD060000}"/>
    <cellStyle name="SAPBEXexcGood2 2 5" xfId="1506" xr:uid="{00000000-0005-0000-0000-0000AE060000}"/>
    <cellStyle name="SAPBEXexcGood2 2 5 2" xfId="1507" xr:uid="{00000000-0005-0000-0000-0000AF060000}"/>
    <cellStyle name="SAPBEXexcGood2 2 5 2 2" xfId="1508" xr:uid="{00000000-0005-0000-0000-0000B0060000}"/>
    <cellStyle name="SAPBEXexcGood2 2 5 3" xfId="1509" xr:uid="{00000000-0005-0000-0000-0000B1060000}"/>
    <cellStyle name="SAPBEXexcGood2 3" xfId="1510" xr:uid="{00000000-0005-0000-0000-0000B2060000}"/>
    <cellStyle name="SAPBEXexcGood2 3 2" xfId="1511" xr:uid="{00000000-0005-0000-0000-0000B3060000}"/>
    <cellStyle name="SAPBEXexcGood2 3 2 2" xfId="1512" xr:uid="{00000000-0005-0000-0000-0000B4060000}"/>
    <cellStyle name="SAPBEXexcGood2 3 3" xfId="1513" xr:uid="{00000000-0005-0000-0000-0000B5060000}"/>
    <cellStyle name="SAPBEXexcGood2 4" xfId="1514" xr:uid="{00000000-0005-0000-0000-0000B6060000}"/>
    <cellStyle name="SAPBEXexcGood2 4 2" xfId="1515" xr:uid="{00000000-0005-0000-0000-0000B7060000}"/>
    <cellStyle name="SAPBEXexcGood2 4 2 2" xfId="1516" xr:uid="{00000000-0005-0000-0000-0000B8060000}"/>
    <cellStyle name="SAPBEXexcGood2 4 3" xfId="1517" xr:uid="{00000000-0005-0000-0000-0000B9060000}"/>
    <cellStyle name="SAPBEXexcGood2 5" xfId="1518" xr:uid="{00000000-0005-0000-0000-0000BA060000}"/>
    <cellStyle name="SAPBEXexcGood2 5 2" xfId="1519" xr:uid="{00000000-0005-0000-0000-0000BB060000}"/>
    <cellStyle name="SAPBEXexcGood2 5 2 2" xfId="1520" xr:uid="{00000000-0005-0000-0000-0000BC060000}"/>
    <cellStyle name="SAPBEXexcGood2 5 3" xfId="1521" xr:uid="{00000000-0005-0000-0000-0000BD060000}"/>
    <cellStyle name="SAPBEXexcGood2 6" xfId="1522" xr:uid="{00000000-0005-0000-0000-0000BE060000}"/>
    <cellStyle name="SAPBEXexcGood2 6 2" xfId="1523" xr:uid="{00000000-0005-0000-0000-0000BF060000}"/>
    <cellStyle name="SAPBEXexcGood2 6 2 2" xfId="1524" xr:uid="{00000000-0005-0000-0000-0000C0060000}"/>
    <cellStyle name="SAPBEXexcGood2 6 3" xfId="1525" xr:uid="{00000000-0005-0000-0000-0000C1060000}"/>
    <cellStyle name="SAPBEXexcGood3" xfId="1526" xr:uid="{00000000-0005-0000-0000-0000C2060000}"/>
    <cellStyle name="SAPBEXexcGood3 2" xfId="1527" xr:uid="{00000000-0005-0000-0000-0000C3060000}"/>
    <cellStyle name="SAPBEXexcGood3 2 2" xfId="1528" xr:uid="{00000000-0005-0000-0000-0000C4060000}"/>
    <cellStyle name="SAPBEXexcGood3 2 2 2" xfId="1529" xr:uid="{00000000-0005-0000-0000-0000C5060000}"/>
    <cellStyle name="SAPBEXexcGood3 2 2 2 2" xfId="1530" xr:uid="{00000000-0005-0000-0000-0000C6060000}"/>
    <cellStyle name="SAPBEXexcGood3 2 2 3" xfId="1531" xr:uid="{00000000-0005-0000-0000-0000C7060000}"/>
    <cellStyle name="SAPBEXexcGood3 2 3" xfId="1532" xr:uid="{00000000-0005-0000-0000-0000C8060000}"/>
    <cellStyle name="SAPBEXexcGood3 2 3 2" xfId="1533" xr:uid="{00000000-0005-0000-0000-0000C9060000}"/>
    <cellStyle name="SAPBEXexcGood3 2 3 2 2" xfId="1534" xr:uid="{00000000-0005-0000-0000-0000CA060000}"/>
    <cellStyle name="SAPBEXexcGood3 2 3 3" xfId="1535" xr:uid="{00000000-0005-0000-0000-0000CB060000}"/>
    <cellStyle name="SAPBEXexcGood3 2 4" xfId="1536" xr:uid="{00000000-0005-0000-0000-0000CC060000}"/>
    <cellStyle name="SAPBEXexcGood3 2 4 2" xfId="1537" xr:uid="{00000000-0005-0000-0000-0000CD060000}"/>
    <cellStyle name="SAPBEXexcGood3 2 4 2 2" xfId="1538" xr:uid="{00000000-0005-0000-0000-0000CE060000}"/>
    <cellStyle name="SAPBEXexcGood3 2 4 3" xfId="1539" xr:uid="{00000000-0005-0000-0000-0000CF060000}"/>
    <cellStyle name="SAPBEXexcGood3 2 5" xfId="1540" xr:uid="{00000000-0005-0000-0000-0000D0060000}"/>
    <cellStyle name="SAPBEXexcGood3 2 5 2" xfId="1541" xr:uid="{00000000-0005-0000-0000-0000D1060000}"/>
    <cellStyle name="SAPBEXexcGood3 2 5 2 2" xfId="1542" xr:uid="{00000000-0005-0000-0000-0000D2060000}"/>
    <cellStyle name="SAPBEXexcGood3 2 5 3" xfId="1543" xr:uid="{00000000-0005-0000-0000-0000D3060000}"/>
    <cellStyle name="SAPBEXexcGood3 3" xfId="1544" xr:uid="{00000000-0005-0000-0000-0000D4060000}"/>
    <cellStyle name="SAPBEXexcGood3 3 2" xfId="1545" xr:uid="{00000000-0005-0000-0000-0000D5060000}"/>
    <cellStyle name="SAPBEXexcGood3 3 2 2" xfId="1546" xr:uid="{00000000-0005-0000-0000-0000D6060000}"/>
    <cellStyle name="SAPBEXexcGood3 3 3" xfId="1547" xr:uid="{00000000-0005-0000-0000-0000D7060000}"/>
    <cellStyle name="SAPBEXexcGood3 4" xfId="1548" xr:uid="{00000000-0005-0000-0000-0000D8060000}"/>
    <cellStyle name="SAPBEXexcGood3 4 2" xfId="1549" xr:uid="{00000000-0005-0000-0000-0000D9060000}"/>
    <cellStyle name="SAPBEXexcGood3 4 2 2" xfId="1550" xr:uid="{00000000-0005-0000-0000-0000DA060000}"/>
    <cellStyle name="SAPBEXexcGood3 4 3" xfId="1551" xr:uid="{00000000-0005-0000-0000-0000DB060000}"/>
    <cellStyle name="SAPBEXexcGood3 5" xfId="1552" xr:uid="{00000000-0005-0000-0000-0000DC060000}"/>
    <cellStyle name="SAPBEXexcGood3 5 2" xfId="1553" xr:uid="{00000000-0005-0000-0000-0000DD060000}"/>
    <cellStyle name="SAPBEXexcGood3 5 2 2" xfId="1554" xr:uid="{00000000-0005-0000-0000-0000DE060000}"/>
    <cellStyle name="SAPBEXexcGood3 5 3" xfId="1555" xr:uid="{00000000-0005-0000-0000-0000DF060000}"/>
    <cellStyle name="SAPBEXexcGood3 6" xfId="1556" xr:uid="{00000000-0005-0000-0000-0000E0060000}"/>
    <cellStyle name="SAPBEXexcGood3 6 2" xfId="1557" xr:uid="{00000000-0005-0000-0000-0000E1060000}"/>
    <cellStyle name="SAPBEXexcGood3 6 2 2" xfId="1558" xr:uid="{00000000-0005-0000-0000-0000E2060000}"/>
    <cellStyle name="SAPBEXexcGood3 6 3" xfId="1559" xr:uid="{00000000-0005-0000-0000-0000E3060000}"/>
    <cellStyle name="SAPBEXfilterDrill" xfId="1560" xr:uid="{00000000-0005-0000-0000-0000E4060000}"/>
    <cellStyle name="SAPBEXfilterItem" xfId="1561" xr:uid="{00000000-0005-0000-0000-0000E5060000}"/>
    <cellStyle name="SAPBEXfilterText" xfId="1562" xr:uid="{00000000-0005-0000-0000-0000E6060000}"/>
    <cellStyle name="SAPBEXformats" xfId="1563" xr:uid="{00000000-0005-0000-0000-0000E7060000}"/>
    <cellStyle name="SAPBEXformats 2" xfId="1564" xr:uid="{00000000-0005-0000-0000-0000E8060000}"/>
    <cellStyle name="SAPBEXformats 2 2" xfId="1565" xr:uid="{00000000-0005-0000-0000-0000E9060000}"/>
    <cellStyle name="SAPBEXformats 2 2 2" xfId="1566" xr:uid="{00000000-0005-0000-0000-0000EA060000}"/>
    <cellStyle name="SAPBEXformats 2 2 2 2" xfId="1567" xr:uid="{00000000-0005-0000-0000-0000EB060000}"/>
    <cellStyle name="SAPBEXformats 2 2 3" xfId="1568" xr:uid="{00000000-0005-0000-0000-0000EC060000}"/>
    <cellStyle name="SAPBEXformats 2 3" xfId="1569" xr:uid="{00000000-0005-0000-0000-0000ED060000}"/>
    <cellStyle name="SAPBEXformats 2 3 2" xfId="1570" xr:uid="{00000000-0005-0000-0000-0000EE060000}"/>
    <cellStyle name="SAPBEXformats 2 3 2 2" xfId="1571" xr:uid="{00000000-0005-0000-0000-0000EF060000}"/>
    <cellStyle name="SAPBEXformats 2 3 3" xfId="1572" xr:uid="{00000000-0005-0000-0000-0000F0060000}"/>
    <cellStyle name="SAPBEXformats 2 4" xfId="1573" xr:uid="{00000000-0005-0000-0000-0000F1060000}"/>
    <cellStyle name="SAPBEXformats 2 4 2" xfId="1574" xr:uid="{00000000-0005-0000-0000-0000F2060000}"/>
    <cellStyle name="SAPBEXformats 2 4 2 2" xfId="1575" xr:uid="{00000000-0005-0000-0000-0000F3060000}"/>
    <cellStyle name="SAPBEXformats 2 4 3" xfId="1576" xr:uid="{00000000-0005-0000-0000-0000F4060000}"/>
    <cellStyle name="SAPBEXformats 2 5" xfId="1577" xr:uid="{00000000-0005-0000-0000-0000F5060000}"/>
    <cellStyle name="SAPBEXformats 2 5 2" xfId="1578" xr:uid="{00000000-0005-0000-0000-0000F6060000}"/>
    <cellStyle name="SAPBEXformats 2 5 2 2" xfId="1579" xr:uid="{00000000-0005-0000-0000-0000F7060000}"/>
    <cellStyle name="SAPBEXformats 2 5 3" xfId="1580" xr:uid="{00000000-0005-0000-0000-0000F8060000}"/>
    <cellStyle name="SAPBEXformats 3" xfId="1581" xr:uid="{00000000-0005-0000-0000-0000F9060000}"/>
    <cellStyle name="SAPBEXformats 3 2" xfId="1582" xr:uid="{00000000-0005-0000-0000-0000FA060000}"/>
    <cellStyle name="SAPBEXformats 3 2 2" xfId="1583" xr:uid="{00000000-0005-0000-0000-0000FB060000}"/>
    <cellStyle name="SAPBEXformats 3 3" xfId="1584" xr:uid="{00000000-0005-0000-0000-0000FC060000}"/>
    <cellStyle name="SAPBEXformats 4" xfId="1585" xr:uid="{00000000-0005-0000-0000-0000FD060000}"/>
    <cellStyle name="SAPBEXformats 4 2" xfId="1586" xr:uid="{00000000-0005-0000-0000-0000FE060000}"/>
    <cellStyle name="SAPBEXformats 4 2 2" xfId="1587" xr:uid="{00000000-0005-0000-0000-0000FF060000}"/>
    <cellStyle name="SAPBEXformats 4 3" xfId="1588" xr:uid="{00000000-0005-0000-0000-000000070000}"/>
    <cellStyle name="SAPBEXformats 5" xfId="1589" xr:uid="{00000000-0005-0000-0000-000001070000}"/>
    <cellStyle name="SAPBEXformats 5 2" xfId="1590" xr:uid="{00000000-0005-0000-0000-000002070000}"/>
    <cellStyle name="SAPBEXformats 5 2 2" xfId="1591" xr:uid="{00000000-0005-0000-0000-000003070000}"/>
    <cellStyle name="SAPBEXformats 5 3" xfId="1592" xr:uid="{00000000-0005-0000-0000-000004070000}"/>
    <cellStyle name="SAPBEXformats 6" xfId="1593" xr:uid="{00000000-0005-0000-0000-000005070000}"/>
    <cellStyle name="SAPBEXformats 6 2" xfId="1594" xr:uid="{00000000-0005-0000-0000-000006070000}"/>
    <cellStyle name="SAPBEXformats 6 2 2" xfId="1595" xr:uid="{00000000-0005-0000-0000-000007070000}"/>
    <cellStyle name="SAPBEXformats 6 3" xfId="1596" xr:uid="{00000000-0005-0000-0000-000008070000}"/>
    <cellStyle name="SAPBEXheaderItem" xfId="1597" xr:uid="{00000000-0005-0000-0000-000009070000}"/>
    <cellStyle name="SAPBEXheaderText" xfId="1598" xr:uid="{00000000-0005-0000-0000-00000A070000}"/>
    <cellStyle name="SAPBEXHLevel0" xfId="1599" xr:uid="{00000000-0005-0000-0000-00000B070000}"/>
    <cellStyle name="SAPBEXHLevel0 2" xfId="1600" xr:uid="{00000000-0005-0000-0000-00000C070000}"/>
    <cellStyle name="SAPBEXHLevel0 2 2" xfId="1601" xr:uid="{00000000-0005-0000-0000-00000D070000}"/>
    <cellStyle name="SAPBEXHLevel0 2 2 2" xfId="1602" xr:uid="{00000000-0005-0000-0000-00000E070000}"/>
    <cellStyle name="SAPBEXHLevel0 2 2 2 2" xfId="1603" xr:uid="{00000000-0005-0000-0000-00000F070000}"/>
    <cellStyle name="SAPBEXHLevel0 2 2 3" xfId="1604" xr:uid="{00000000-0005-0000-0000-000010070000}"/>
    <cellStyle name="SAPBEXHLevel0 2 3" xfId="1605" xr:uid="{00000000-0005-0000-0000-000011070000}"/>
    <cellStyle name="SAPBEXHLevel0 2 3 2" xfId="1606" xr:uid="{00000000-0005-0000-0000-000012070000}"/>
    <cellStyle name="SAPBEXHLevel0 2 3 2 2" xfId="1607" xr:uid="{00000000-0005-0000-0000-000013070000}"/>
    <cellStyle name="SAPBEXHLevel0 2 3 3" xfId="1608" xr:uid="{00000000-0005-0000-0000-000014070000}"/>
    <cellStyle name="SAPBEXHLevel0 2 4" xfId="1609" xr:uid="{00000000-0005-0000-0000-000015070000}"/>
    <cellStyle name="SAPBEXHLevel0 2 4 2" xfId="1610" xr:uid="{00000000-0005-0000-0000-000016070000}"/>
    <cellStyle name="SAPBEXHLevel0 2 4 2 2" xfId="1611" xr:uid="{00000000-0005-0000-0000-000017070000}"/>
    <cellStyle name="SAPBEXHLevel0 2 4 3" xfId="1612" xr:uid="{00000000-0005-0000-0000-000018070000}"/>
    <cellStyle name="SAPBEXHLevel0 2 5" xfId="1613" xr:uid="{00000000-0005-0000-0000-000019070000}"/>
    <cellStyle name="SAPBEXHLevel0 2 5 2" xfId="1614" xr:uid="{00000000-0005-0000-0000-00001A070000}"/>
    <cellStyle name="SAPBEXHLevel0 2 5 2 2" xfId="1615" xr:uid="{00000000-0005-0000-0000-00001B070000}"/>
    <cellStyle name="SAPBEXHLevel0 2 5 3" xfId="1616" xr:uid="{00000000-0005-0000-0000-00001C070000}"/>
    <cellStyle name="SAPBEXHLevel0 3" xfId="1617" xr:uid="{00000000-0005-0000-0000-00001D070000}"/>
    <cellStyle name="SAPBEXHLevel0 3 2" xfId="1618" xr:uid="{00000000-0005-0000-0000-00001E070000}"/>
    <cellStyle name="SAPBEXHLevel0 3 2 2" xfId="1619" xr:uid="{00000000-0005-0000-0000-00001F070000}"/>
    <cellStyle name="SAPBEXHLevel0 3 3" xfId="1620" xr:uid="{00000000-0005-0000-0000-000020070000}"/>
    <cellStyle name="SAPBEXHLevel0 4" xfId="1621" xr:uid="{00000000-0005-0000-0000-000021070000}"/>
    <cellStyle name="SAPBEXHLevel0 4 2" xfId="1622" xr:uid="{00000000-0005-0000-0000-000022070000}"/>
    <cellStyle name="SAPBEXHLevel0 4 2 2" xfId="1623" xr:uid="{00000000-0005-0000-0000-000023070000}"/>
    <cellStyle name="SAPBEXHLevel0 4 3" xfId="1624" xr:uid="{00000000-0005-0000-0000-000024070000}"/>
    <cellStyle name="SAPBEXHLevel0 5" xfId="1625" xr:uid="{00000000-0005-0000-0000-000025070000}"/>
    <cellStyle name="SAPBEXHLevel0 5 2" xfId="1626" xr:uid="{00000000-0005-0000-0000-000026070000}"/>
    <cellStyle name="SAPBEXHLevel0 5 2 2" xfId="1627" xr:uid="{00000000-0005-0000-0000-000027070000}"/>
    <cellStyle name="SAPBEXHLevel0 5 3" xfId="1628" xr:uid="{00000000-0005-0000-0000-000028070000}"/>
    <cellStyle name="SAPBEXHLevel0 6" xfId="1629" xr:uid="{00000000-0005-0000-0000-000029070000}"/>
    <cellStyle name="SAPBEXHLevel0 6 2" xfId="1630" xr:uid="{00000000-0005-0000-0000-00002A070000}"/>
    <cellStyle name="SAPBEXHLevel0 6 2 2" xfId="1631" xr:uid="{00000000-0005-0000-0000-00002B070000}"/>
    <cellStyle name="SAPBEXHLevel0 6 3" xfId="1632" xr:uid="{00000000-0005-0000-0000-00002C070000}"/>
    <cellStyle name="SAPBEXHLevel0_3.6.2.CF_indirect" xfId="1633" xr:uid="{00000000-0005-0000-0000-00002D070000}"/>
    <cellStyle name="SAPBEXHLevel0X" xfId="1634" xr:uid="{00000000-0005-0000-0000-00002E070000}"/>
    <cellStyle name="SAPBEXHLevel0X 2" xfId="1635" xr:uid="{00000000-0005-0000-0000-00002F070000}"/>
    <cellStyle name="SAPBEXHLevel0X 2 2" xfId="1636" xr:uid="{00000000-0005-0000-0000-000030070000}"/>
    <cellStyle name="SAPBEXHLevel0X 2 2 2" xfId="1637" xr:uid="{00000000-0005-0000-0000-000031070000}"/>
    <cellStyle name="SAPBEXHLevel0X 2 2 2 2" xfId="1638" xr:uid="{00000000-0005-0000-0000-000032070000}"/>
    <cellStyle name="SAPBEXHLevel0X 2 2 3" xfId="1639" xr:uid="{00000000-0005-0000-0000-000033070000}"/>
    <cellStyle name="SAPBEXHLevel0X 2 3" xfId="1640" xr:uid="{00000000-0005-0000-0000-000034070000}"/>
    <cellStyle name="SAPBEXHLevel0X 2 3 2" xfId="1641" xr:uid="{00000000-0005-0000-0000-000035070000}"/>
    <cellStyle name="SAPBEXHLevel0X 2 3 2 2" xfId="1642" xr:uid="{00000000-0005-0000-0000-000036070000}"/>
    <cellStyle name="SAPBEXHLevel0X 2 3 3" xfId="1643" xr:uid="{00000000-0005-0000-0000-000037070000}"/>
    <cellStyle name="SAPBEXHLevel0X 2 4" xfId="1644" xr:uid="{00000000-0005-0000-0000-000038070000}"/>
    <cellStyle name="SAPBEXHLevel0X 2 4 2" xfId="1645" xr:uid="{00000000-0005-0000-0000-000039070000}"/>
    <cellStyle name="SAPBEXHLevel0X 2 4 2 2" xfId="1646" xr:uid="{00000000-0005-0000-0000-00003A070000}"/>
    <cellStyle name="SAPBEXHLevel0X 2 4 3" xfId="1647" xr:uid="{00000000-0005-0000-0000-00003B070000}"/>
    <cellStyle name="SAPBEXHLevel0X 2 5" xfId="1648" xr:uid="{00000000-0005-0000-0000-00003C070000}"/>
    <cellStyle name="SAPBEXHLevel0X 2 5 2" xfId="1649" xr:uid="{00000000-0005-0000-0000-00003D070000}"/>
    <cellStyle name="SAPBEXHLevel0X 2 5 2 2" xfId="1650" xr:uid="{00000000-0005-0000-0000-00003E070000}"/>
    <cellStyle name="SAPBEXHLevel0X 2 5 3" xfId="1651" xr:uid="{00000000-0005-0000-0000-00003F070000}"/>
    <cellStyle name="SAPBEXHLevel0X 3" xfId="1652" xr:uid="{00000000-0005-0000-0000-000040070000}"/>
    <cellStyle name="SAPBEXHLevel0X 3 2" xfId="1653" xr:uid="{00000000-0005-0000-0000-000041070000}"/>
    <cellStyle name="SAPBEXHLevel0X 3 2 2" xfId="1654" xr:uid="{00000000-0005-0000-0000-000042070000}"/>
    <cellStyle name="SAPBEXHLevel0X 3 3" xfId="1655" xr:uid="{00000000-0005-0000-0000-000043070000}"/>
    <cellStyle name="SAPBEXHLevel0X 4" xfId="1656" xr:uid="{00000000-0005-0000-0000-000044070000}"/>
    <cellStyle name="SAPBEXHLevel0X 4 2" xfId="1657" xr:uid="{00000000-0005-0000-0000-000045070000}"/>
    <cellStyle name="SAPBEXHLevel0X 4 2 2" xfId="1658" xr:uid="{00000000-0005-0000-0000-000046070000}"/>
    <cellStyle name="SAPBEXHLevel0X 4 3" xfId="1659" xr:uid="{00000000-0005-0000-0000-000047070000}"/>
    <cellStyle name="SAPBEXHLevel0X 5" xfId="1660" xr:uid="{00000000-0005-0000-0000-000048070000}"/>
    <cellStyle name="SAPBEXHLevel0X 5 2" xfId="1661" xr:uid="{00000000-0005-0000-0000-000049070000}"/>
    <cellStyle name="SAPBEXHLevel0X 5 2 2" xfId="1662" xr:uid="{00000000-0005-0000-0000-00004A070000}"/>
    <cellStyle name="SAPBEXHLevel0X 5 3" xfId="1663" xr:uid="{00000000-0005-0000-0000-00004B070000}"/>
    <cellStyle name="SAPBEXHLevel0X 6" xfId="1664" xr:uid="{00000000-0005-0000-0000-00004C070000}"/>
    <cellStyle name="SAPBEXHLevel0X 6 2" xfId="1665" xr:uid="{00000000-0005-0000-0000-00004D070000}"/>
    <cellStyle name="SAPBEXHLevel0X 6 2 2" xfId="1666" xr:uid="{00000000-0005-0000-0000-00004E070000}"/>
    <cellStyle name="SAPBEXHLevel0X 6 3" xfId="1667" xr:uid="{00000000-0005-0000-0000-00004F070000}"/>
    <cellStyle name="SAPBEXHLevel1" xfId="1668" xr:uid="{00000000-0005-0000-0000-000050070000}"/>
    <cellStyle name="SAPBEXHLevel1 2" xfId="1669" xr:uid="{00000000-0005-0000-0000-000051070000}"/>
    <cellStyle name="SAPBEXHLevel1 2 2" xfId="1670" xr:uid="{00000000-0005-0000-0000-000052070000}"/>
    <cellStyle name="SAPBEXHLevel1 2 2 2" xfId="1671" xr:uid="{00000000-0005-0000-0000-000053070000}"/>
    <cellStyle name="SAPBEXHLevel1 2 2 2 2" xfId="1672" xr:uid="{00000000-0005-0000-0000-000054070000}"/>
    <cellStyle name="SAPBEXHLevel1 2 2 3" xfId="1673" xr:uid="{00000000-0005-0000-0000-000055070000}"/>
    <cellStyle name="SAPBEXHLevel1 2 3" xfId="1674" xr:uid="{00000000-0005-0000-0000-000056070000}"/>
    <cellStyle name="SAPBEXHLevel1 2 3 2" xfId="1675" xr:uid="{00000000-0005-0000-0000-000057070000}"/>
    <cellStyle name="SAPBEXHLevel1 2 3 2 2" xfId="1676" xr:uid="{00000000-0005-0000-0000-000058070000}"/>
    <cellStyle name="SAPBEXHLevel1 2 3 3" xfId="1677" xr:uid="{00000000-0005-0000-0000-000059070000}"/>
    <cellStyle name="SAPBEXHLevel1 2 4" xfId="1678" xr:uid="{00000000-0005-0000-0000-00005A070000}"/>
    <cellStyle name="SAPBEXHLevel1 2 4 2" xfId="1679" xr:uid="{00000000-0005-0000-0000-00005B070000}"/>
    <cellStyle name="SAPBEXHLevel1 2 4 2 2" xfId="1680" xr:uid="{00000000-0005-0000-0000-00005C070000}"/>
    <cellStyle name="SAPBEXHLevel1 2 4 3" xfId="1681" xr:uid="{00000000-0005-0000-0000-00005D070000}"/>
    <cellStyle name="SAPBEXHLevel1 2 5" xfId="1682" xr:uid="{00000000-0005-0000-0000-00005E070000}"/>
    <cellStyle name="SAPBEXHLevel1 2 5 2" xfId="1683" xr:uid="{00000000-0005-0000-0000-00005F070000}"/>
    <cellStyle name="SAPBEXHLevel1 2 5 2 2" xfId="1684" xr:uid="{00000000-0005-0000-0000-000060070000}"/>
    <cellStyle name="SAPBEXHLevel1 2 5 3" xfId="1685" xr:uid="{00000000-0005-0000-0000-000061070000}"/>
    <cellStyle name="SAPBEXHLevel1 3" xfId="1686" xr:uid="{00000000-0005-0000-0000-000062070000}"/>
    <cellStyle name="SAPBEXHLevel1 3 2" xfId="1687" xr:uid="{00000000-0005-0000-0000-000063070000}"/>
    <cellStyle name="SAPBEXHLevel1 3 2 2" xfId="1688" xr:uid="{00000000-0005-0000-0000-000064070000}"/>
    <cellStyle name="SAPBEXHLevel1 3 3" xfId="1689" xr:uid="{00000000-0005-0000-0000-000065070000}"/>
    <cellStyle name="SAPBEXHLevel1 4" xfId="1690" xr:uid="{00000000-0005-0000-0000-000066070000}"/>
    <cellStyle name="SAPBEXHLevel1 4 2" xfId="1691" xr:uid="{00000000-0005-0000-0000-000067070000}"/>
    <cellStyle name="SAPBEXHLevel1 4 2 2" xfId="1692" xr:uid="{00000000-0005-0000-0000-000068070000}"/>
    <cellStyle name="SAPBEXHLevel1 4 3" xfId="1693" xr:uid="{00000000-0005-0000-0000-000069070000}"/>
    <cellStyle name="SAPBEXHLevel1 5" xfId="1694" xr:uid="{00000000-0005-0000-0000-00006A070000}"/>
    <cellStyle name="SAPBEXHLevel1 5 2" xfId="1695" xr:uid="{00000000-0005-0000-0000-00006B070000}"/>
    <cellStyle name="SAPBEXHLevel1 5 2 2" xfId="1696" xr:uid="{00000000-0005-0000-0000-00006C070000}"/>
    <cellStyle name="SAPBEXHLevel1 5 3" xfId="1697" xr:uid="{00000000-0005-0000-0000-00006D070000}"/>
    <cellStyle name="SAPBEXHLevel1 6" xfId="1698" xr:uid="{00000000-0005-0000-0000-00006E070000}"/>
    <cellStyle name="SAPBEXHLevel1 6 2" xfId="1699" xr:uid="{00000000-0005-0000-0000-00006F070000}"/>
    <cellStyle name="SAPBEXHLevel1 6 2 2" xfId="1700" xr:uid="{00000000-0005-0000-0000-000070070000}"/>
    <cellStyle name="SAPBEXHLevel1 6 3" xfId="1701" xr:uid="{00000000-0005-0000-0000-000071070000}"/>
    <cellStyle name="SAPBEXHLevel1_3.6.2.CF_indirect" xfId="1702" xr:uid="{00000000-0005-0000-0000-000072070000}"/>
    <cellStyle name="SAPBEXHLevel1X" xfId="1703" xr:uid="{00000000-0005-0000-0000-000073070000}"/>
    <cellStyle name="SAPBEXHLevel1X 2" xfId="1704" xr:uid="{00000000-0005-0000-0000-000074070000}"/>
    <cellStyle name="SAPBEXHLevel1X 2 2" xfId="1705" xr:uid="{00000000-0005-0000-0000-000075070000}"/>
    <cellStyle name="SAPBEXHLevel1X 2 2 2" xfId="1706" xr:uid="{00000000-0005-0000-0000-000076070000}"/>
    <cellStyle name="SAPBEXHLevel1X 2 2 2 2" xfId="1707" xr:uid="{00000000-0005-0000-0000-000077070000}"/>
    <cellStyle name="SAPBEXHLevel1X 2 2 3" xfId="1708" xr:uid="{00000000-0005-0000-0000-000078070000}"/>
    <cellStyle name="SAPBEXHLevel1X 2 3" xfId="1709" xr:uid="{00000000-0005-0000-0000-000079070000}"/>
    <cellStyle name="SAPBEXHLevel1X 2 3 2" xfId="1710" xr:uid="{00000000-0005-0000-0000-00007A070000}"/>
    <cellStyle name="SAPBEXHLevel1X 2 3 2 2" xfId="1711" xr:uid="{00000000-0005-0000-0000-00007B070000}"/>
    <cellStyle name="SAPBEXHLevel1X 2 3 3" xfId="1712" xr:uid="{00000000-0005-0000-0000-00007C070000}"/>
    <cellStyle name="SAPBEXHLevel1X 2 4" xfId="1713" xr:uid="{00000000-0005-0000-0000-00007D070000}"/>
    <cellStyle name="SAPBEXHLevel1X 2 4 2" xfId="1714" xr:uid="{00000000-0005-0000-0000-00007E070000}"/>
    <cellStyle name="SAPBEXHLevel1X 2 4 2 2" xfId="1715" xr:uid="{00000000-0005-0000-0000-00007F070000}"/>
    <cellStyle name="SAPBEXHLevel1X 2 4 3" xfId="1716" xr:uid="{00000000-0005-0000-0000-000080070000}"/>
    <cellStyle name="SAPBEXHLevel1X 2 5" xfId="1717" xr:uid="{00000000-0005-0000-0000-000081070000}"/>
    <cellStyle name="SAPBEXHLevel1X 2 5 2" xfId="1718" xr:uid="{00000000-0005-0000-0000-000082070000}"/>
    <cellStyle name="SAPBEXHLevel1X 2 5 2 2" xfId="1719" xr:uid="{00000000-0005-0000-0000-000083070000}"/>
    <cellStyle name="SAPBEXHLevel1X 2 5 3" xfId="1720" xr:uid="{00000000-0005-0000-0000-000084070000}"/>
    <cellStyle name="SAPBEXHLevel1X 3" xfId="1721" xr:uid="{00000000-0005-0000-0000-000085070000}"/>
    <cellStyle name="SAPBEXHLevel1X 3 2" xfId="1722" xr:uid="{00000000-0005-0000-0000-000086070000}"/>
    <cellStyle name="SAPBEXHLevel1X 3 2 2" xfId="1723" xr:uid="{00000000-0005-0000-0000-000087070000}"/>
    <cellStyle name="SAPBEXHLevel1X 3 3" xfId="1724" xr:uid="{00000000-0005-0000-0000-000088070000}"/>
    <cellStyle name="SAPBEXHLevel1X 4" xfId="1725" xr:uid="{00000000-0005-0000-0000-000089070000}"/>
    <cellStyle name="SAPBEXHLevel1X 4 2" xfId="1726" xr:uid="{00000000-0005-0000-0000-00008A070000}"/>
    <cellStyle name="SAPBEXHLevel1X 4 2 2" xfId="1727" xr:uid="{00000000-0005-0000-0000-00008B070000}"/>
    <cellStyle name="SAPBEXHLevel1X 4 3" xfId="1728" xr:uid="{00000000-0005-0000-0000-00008C070000}"/>
    <cellStyle name="SAPBEXHLevel1X 5" xfId="1729" xr:uid="{00000000-0005-0000-0000-00008D070000}"/>
    <cellStyle name="SAPBEXHLevel1X 5 2" xfId="1730" xr:uid="{00000000-0005-0000-0000-00008E070000}"/>
    <cellStyle name="SAPBEXHLevel1X 5 2 2" xfId="1731" xr:uid="{00000000-0005-0000-0000-00008F070000}"/>
    <cellStyle name="SAPBEXHLevel1X 5 3" xfId="1732" xr:uid="{00000000-0005-0000-0000-000090070000}"/>
    <cellStyle name="SAPBEXHLevel1X 6" xfId="1733" xr:uid="{00000000-0005-0000-0000-000091070000}"/>
    <cellStyle name="SAPBEXHLevel1X 6 2" xfId="1734" xr:uid="{00000000-0005-0000-0000-000092070000}"/>
    <cellStyle name="SAPBEXHLevel1X 6 2 2" xfId="1735" xr:uid="{00000000-0005-0000-0000-000093070000}"/>
    <cellStyle name="SAPBEXHLevel1X 6 3" xfId="1736" xr:uid="{00000000-0005-0000-0000-000094070000}"/>
    <cellStyle name="SAPBEXHLevel2" xfId="1737" xr:uid="{00000000-0005-0000-0000-000095070000}"/>
    <cellStyle name="SAPBEXHLevel2 2" xfId="1738" xr:uid="{00000000-0005-0000-0000-000096070000}"/>
    <cellStyle name="SAPBEXHLevel2 2 2" xfId="1739" xr:uid="{00000000-0005-0000-0000-000097070000}"/>
    <cellStyle name="SAPBEXHLevel2 2 3" xfId="1740" xr:uid="{00000000-0005-0000-0000-000098070000}"/>
    <cellStyle name="SAPBEXHLevel2 2 3 2" xfId="1741" xr:uid="{00000000-0005-0000-0000-000099070000}"/>
    <cellStyle name="SAPBEXHLevel2 2 3 2 2" xfId="1742" xr:uid="{00000000-0005-0000-0000-00009A070000}"/>
    <cellStyle name="SAPBEXHLevel2 2 3 3" xfId="1743" xr:uid="{00000000-0005-0000-0000-00009B070000}"/>
    <cellStyle name="SAPBEXHLevel2 2 4" xfId="1744" xr:uid="{00000000-0005-0000-0000-00009C070000}"/>
    <cellStyle name="SAPBEXHLevel2 2 4 2" xfId="1745" xr:uid="{00000000-0005-0000-0000-00009D070000}"/>
    <cellStyle name="SAPBEXHLevel2 2 4 2 2" xfId="1746" xr:uid="{00000000-0005-0000-0000-00009E070000}"/>
    <cellStyle name="SAPBEXHLevel2 2 4 3" xfId="1747" xr:uid="{00000000-0005-0000-0000-00009F070000}"/>
    <cellStyle name="SAPBEXHLevel2 2 5" xfId="1748" xr:uid="{00000000-0005-0000-0000-0000A0070000}"/>
    <cellStyle name="SAPBEXHLevel2 2 5 2" xfId="1749" xr:uid="{00000000-0005-0000-0000-0000A1070000}"/>
    <cellStyle name="SAPBEXHLevel2 2 5 2 2" xfId="1750" xr:uid="{00000000-0005-0000-0000-0000A2070000}"/>
    <cellStyle name="SAPBEXHLevel2 2 5 3" xfId="1751" xr:uid="{00000000-0005-0000-0000-0000A3070000}"/>
    <cellStyle name="SAPBEXHLevel2 2 6" xfId="1752" xr:uid="{00000000-0005-0000-0000-0000A4070000}"/>
    <cellStyle name="SAPBEXHLevel2 2 6 2" xfId="1753" xr:uid="{00000000-0005-0000-0000-0000A5070000}"/>
    <cellStyle name="SAPBEXHLevel2 2 6 2 2" xfId="1754" xr:uid="{00000000-0005-0000-0000-0000A6070000}"/>
    <cellStyle name="SAPBEXHLevel2 2 6 3" xfId="1755" xr:uid="{00000000-0005-0000-0000-0000A7070000}"/>
    <cellStyle name="SAPBEXHLevel2 3" xfId="1756" xr:uid="{00000000-0005-0000-0000-0000A8070000}"/>
    <cellStyle name="SAPBEXHLevel2 3 2" xfId="1757" xr:uid="{00000000-0005-0000-0000-0000A9070000}"/>
    <cellStyle name="SAPBEXHLevel2 3 2 2" xfId="1758" xr:uid="{00000000-0005-0000-0000-0000AA070000}"/>
    <cellStyle name="SAPBEXHLevel2 3 2 2 2" xfId="1759" xr:uid="{00000000-0005-0000-0000-0000AB070000}"/>
    <cellStyle name="SAPBEXHLevel2 3 2 3" xfId="1760" xr:uid="{00000000-0005-0000-0000-0000AC070000}"/>
    <cellStyle name="SAPBEXHLevel2 3 3" xfId="1761" xr:uid="{00000000-0005-0000-0000-0000AD070000}"/>
    <cellStyle name="SAPBEXHLevel2 3 3 2" xfId="1762" xr:uid="{00000000-0005-0000-0000-0000AE070000}"/>
    <cellStyle name="SAPBEXHLevel2 3 3 2 2" xfId="1763" xr:uid="{00000000-0005-0000-0000-0000AF070000}"/>
    <cellStyle name="SAPBEXHLevel2 3 3 3" xfId="1764" xr:uid="{00000000-0005-0000-0000-0000B0070000}"/>
    <cellStyle name="SAPBEXHLevel2 3 4" xfId="1765" xr:uid="{00000000-0005-0000-0000-0000B1070000}"/>
    <cellStyle name="SAPBEXHLevel2 3 4 2" xfId="1766" xr:uid="{00000000-0005-0000-0000-0000B2070000}"/>
    <cellStyle name="SAPBEXHLevel2 3 4 2 2" xfId="1767" xr:uid="{00000000-0005-0000-0000-0000B3070000}"/>
    <cellStyle name="SAPBEXHLevel2 3 4 3" xfId="1768" xr:uid="{00000000-0005-0000-0000-0000B4070000}"/>
    <cellStyle name="SAPBEXHLevel2 3 5" xfId="1769" xr:uid="{00000000-0005-0000-0000-0000B5070000}"/>
    <cellStyle name="SAPBEXHLevel2 3 5 2" xfId="1770" xr:uid="{00000000-0005-0000-0000-0000B6070000}"/>
    <cellStyle name="SAPBEXHLevel2 3 5 2 2" xfId="1771" xr:uid="{00000000-0005-0000-0000-0000B7070000}"/>
    <cellStyle name="SAPBEXHLevel2 3 5 3" xfId="1772" xr:uid="{00000000-0005-0000-0000-0000B8070000}"/>
    <cellStyle name="SAPBEXHLevel2_3.6.2.CF_indirect" xfId="1773" xr:uid="{00000000-0005-0000-0000-0000B9070000}"/>
    <cellStyle name="SAPBEXHLevel2X" xfId="1774" xr:uid="{00000000-0005-0000-0000-0000BA070000}"/>
    <cellStyle name="SAPBEXHLevel2X 2" xfId="1775" xr:uid="{00000000-0005-0000-0000-0000BB070000}"/>
    <cellStyle name="SAPBEXHLevel2X 2 2" xfId="1776" xr:uid="{00000000-0005-0000-0000-0000BC070000}"/>
    <cellStyle name="SAPBEXHLevel2X 2 2 2" xfId="1777" xr:uid="{00000000-0005-0000-0000-0000BD070000}"/>
    <cellStyle name="SAPBEXHLevel2X 2 2 2 2" xfId="1778" xr:uid="{00000000-0005-0000-0000-0000BE070000}"/>
    <cellStyle name="SAPBEXHLevel2X 2 2 3" xfId="1779" xr:uid="{00000000-0005-0000-0000-0000BF070000}"/>
    <cellStyle name="SAPBEXHLevel2X 2 3" xfId="1780" xr:uid="{00000000-0005-0000-0000-0000C0070000}"/>
    <cellStyle name="SAPBEXHLevel2X 2 3 2" xfId="1781" xr:uid="{00000000-0005-0000-0000-0000C1070000}"/>
    <cellStyle name="SAPBEXHLevel2X 2 3 2 2" xfId="1782" xr:uid="{00000000-0005-0000-0000-0000C2070000}"/>
    <cellStyle name="SAPBEXHLevel2X 2 3 3" xfId="1783" xr:uid="{00000000-0005-0000-0000-0000C3070000}"/>
    <cellStyle name="SAPBEXHLevel2X 2 4" xfId="1784" xr:uid="{00000000-0005-0000-0000-0000C4070000}"/>
    <cellStyle name="SAPBEXHLevel2X 2 4 2" xfId="1785" xr:uid="{00000000-0005-0000-0000-0000C5070000}"/>
    <cellStyle name="SAPBEXHLevel2X 2 4 2 2" xfId="1786" xr:uid="{00000000-0005-0000-0000-0000C6070000}"/>
    <cellStyle name="SAPBEXHLevel2X 2 4 3" xfId="1787" xr:uid="{00000000-0005-0000-0000-0000C7070000}"/>
    <cellStyle name="SAPBEXHLevel2X 2 5" xfId="1788" xr:uid="{00000000-0005-0000-0000-0000C8070000}"/>
    <cellStyle name="SAPBEXHLevel2X 2 5 2" xfId="1789" xr:uid="{00000000-0005-0000-0000-0000C9070000}"/>
    <cellStyle name="SAPBEXHLevel2X 2 5 2 2" xfId="1790" xr:uid="{00000000-0005-0000-0000-0000CA070000}"/>
    <cellStyle name="SAPBEXHLevel2X 2 5 3" xfId="1791" xr:uid="{00000000-0005-0000-0000-0000CB070000}"/>
    <cellStyle name="SAPBEXHLevel2X 3" xfId="1792" xr:uid="{00000000-0005-0000-0000-0000CC070000}"/>
    <cellStyle name="SAPBEXHLevel2X 3 2" xfId="1793" xr:uid="{00000000-0005-0000-0000-0000CD070000}"/>
    <cellStyle name="SAPBEXHLevel2X 3 2 2" xfId="1794" xr:uid="{00000000-0005-0000-0000-0000CE070000}"/>
    <cellStyle name="SAPBEXHLevel2X 3 3" xfId="1795" xr:uid="{00000000-0005-0000-0000-0000CF070000}"/>
    <cellStyle name="SAPBEXHLevel2X 4" xfId="1796" xr:uid="{00000000-0005-0000-0000-0000D0070000}"/>
    <cellStyle name="SAPBEXHLevel2X 4 2" xfId="1797" xr:uid="{00000000-0005-0000-0000-0000D1070000}"/>
    <cellStyle name="SAPBEXHLevel2X 4 2 2" xfId="1798" xr:uid="{00000000-0005-0000-0000-0000D2070000}"/>
    <cellStyle name="SAPBEXHLevel2X 4 3" xfId="1799" xr:uid="{00000000-0005-0000-0000-0000D3070000}"/>
    <cellStyle name="SAPBEXHLevel2X 5" xfId="1800" xr:uid="{00000000-0005-0000-0000-0000D4070000}"/>
    <cellStyle name="SAPBEXHLevel2X 5 2" xfId="1801" xr:uid="{00000000-0005-0000-0000-0000D5070000}"/>
    <cellStyle name="SAPBEXHLevel2X 5 2 2" xfId="1802" xr:uid="{00000000-0005-0000-0000-0000D6070000}"/>
    <cellStyle name="SAPBEXHLevel2X 5 3" xfId="1803" xr:uid="{00000000-0005-0000-0000-0000D7070000}"/>
    <cellStyle name="SAPBEXHLevel2X 6" xfId="1804" xr:uid="{00000000-0005-0000-0000-0000D8070000}"/>
    <cellStyle name="SAPBEXHLevel2X 6 2" xfId="1805" xr:uid="{00000000-0005-0000-0000-0000D9070000}"/>
    <cellStyle name="SAPBEXHLevel2X 6 2 2" xfId="1806" xr:uid="{00000000-0005-0000-0000-0000DA070000}"/>
    <cellStyle name="SAPBEXHLevel2X 6 3" xfId="1807" xr:uid="{00000000-0005-0000-0000-0000DB070000}"/>
    <cellStyle name="SAPBEXHLevel3" xfId="1808" xr:uid="{00000000-0005-0000-0000-0000DC070000}"/>
    <cellStyle name="SAPBEXHLevel3 2" xfId="1809" xr:uid="{00000000-0005-0000-0000-0000DD070000}"/>
    <cellStyle name="SAPBEXHLevel3 2 2" xfId="1810" xr:uid="{00000000-0005-0000-0000-0000DE070000}"/>
    <cellStyle name="SAPBEXHLevel3 2 2 2" xfId="1811" xr:uid="{00000000-0005-0000-0000-0000DF070000}"/>
    <cellStyle name="SAPBEXHLevel3 2 2 2 2" xfId="1812" xr:uid="{00000000-0005-0000-0000-0000E0070000}"/>
    <cellStyle name="SAPBEXHLevel3 2 2 3" xfId="1813" xr:uid="{00000000-0005-0000-0000-0000E1070000}"/>
    <cellStyle name="SAPBEXHLevel3 2 3" xfId="1814" xr:uid="{00000000-0005-0000-0000-0000E2070000}"/>
    <cellStyle name="SAPBEXHLevel3 2 3 2" xfId="1815" xr:uid="{00000000-0005-0000-0000-0000E3070000}"/>
    <cellStyle name="SAPBEXHLevel3 2 3 2 2" xfId="1816" xr:uid="{00000000-0005-0000-0000-0000E4070000}"/>
    <cellStyle name="SAPBEXHLevel3 2 3 3" xfId="1817" xr:uid="{00000000-0005-0000-0000-0000E5070000}"/>
    <cellStyle name="SAPBEXHLevel3 2 4" xfId="1818" xr:uid="{00000000-0005-0000-0000-0000E6070000}"/>
    <cellStyle name="SAPBEXHLevel3 2 4 2" xfId="1819" xr:uid="{00000000-0005-0000-0000-0000E7070000}"/>
    <cellStyle name="SAPBEXHLevel3 2 4 2 2" xfId="1820" xr:uid="{00000000-0005-0000-0000-0000E8070000}"/>
    <cellStyle name="SAPBEXHLevel3 2 4 3" xfId="1821" xr:uid="{00000000-0005-0000-0000-0000E9070000}"/>
    <cellStyle name="SAPBEXHLevel3 2 5" xfId="1822" xr:uid="{00000000-0005-0000-0000-0000EA070000}"/>
    <cellStyle name="SAPBEXHLevel3 2 5 2" xfId="1823" xr:uid="{00000000-0005-0000-0000-0000EB070000}"/>
    <cellStyle name="SAPBEXHLevel3 2 5 2 2" xfId="1824" xr:uid="{00000000-0005-0000-0000-0000EC070000}"/>
    <cellStyle name="SAPBEXHLevel3 2 5 3" xfId="1825" xr:uid="{00000000-0005-0000-0000-0000ED070000}"/>
    <cellStyle name="SAPBEXHLevel3 3" xfId="1826" xr:uid="{00000000-0005-0000-0000-0000EE070000}"/>
    <cellStyle name="SAPBEXHLevel3 3 2" xfId="1827" xr:uid="{00000000-0005-0000-0000-0000EF070000}"/>
    <cellStyle name="SAPBEXHLevel3 3 2 2" xfId="1828" xr:uid="{00000000-0005-0000-0000-0000F0070000}"/>
    <cellStyle name="SAPBEXHLevel3 3 2 2 2" xfId="1829" xr:uid="{00000000-0005-0000-0000-0000F1070000}"/>
    <cellStyle name="SAPBEXHLevel3 3 2 3" xfId="1830" xr:uid="{00000000-0005-0000-0000-0000F2070000}"/>
    <cellStyle name="SAPBEXHLevel3 3 3" xfId="1831" xr:uid="{00000000-0005-0000-0000-0000F3070000}"/>
    <cellStyle name="SAPBEXHLevel3 3 3 2" xfId="1832" xr:uid="{00000000-0005-0000-0000-0000F4070000}"/>
    <cellStyle name="SAPBEXHLevel3 3 3 2 2" xfId="1833" xr:uid="{00000000-0005-0000-0000-0000F5070000}"/>
    <cellStyle name="SAPBEXHLevel3 3 3 3" xfId="1834" xr:uid="{00000000-0005-0000-0000-0000F6070000}"/>
    <cellStyle name="SAPBEXHLevel3 3 4" xfId="1835" xr:uid="{00000000-0005-0000-0000-0000F7070000}"/>
    <cellStyle name="SAPBEXHLevel3 3 4 2" xfId="1836" xr:uid="{00000000-0005-0000-0000-0000F8070000}"/>
    <cellStyle name="SAPBEXHLevel3 3 4 2 2" xfId="1837" xr:uid="{00000000-0005-0000-0000-0000F9070000}"/>
    <cellStyle name="SAPBEXHLevel3 3 4 3" xfId="1838" xr:uid="{00000000-0005-0000-0000-0000FA070000}"/>
    <cellStyle name="SAPBEXHLevel3 3 5" xfId="1839" xr:uid="{00000000-0005-0000-0000-0000FB070000}"/>
    <cellStyle name="SAPBEXHLevel3 3 5 2" xfId="1840" xr:uid="{00000000-0005-0000-0000-0000FC070000}"/>
    <cellStyle name="SAPBEXHLevel3 3 5 2 2" xfId="1841" xr:uid="{00000000-0005-0000-0000-0000FD070000}"/>
    <cellStyle name="SAPBEXHLevel3 3 5 3" xfId="1842" xr:uid="{00000000-0005-0000-0000-0000FE070000}"/>
    <cellStyle name="SAPBEXHLevel3_3.6.2.CF_indirect" xfId="1843" xr:uid="{00000000-0005-0000-0000-0000FF070000}"/>
    <cellStyle name="SAPBEXHLevel3X" xfId="1844" xr:uid="{00000000-0005-0000-0000-000000080000}"/>
    <cellStyle name="SAPBEXHLevel3X 2" xfId="1845" xr:uid="{00000000-0005-0000-0000-000001080000}"/>
    <cellStyle name="SAPBEXHLevel3X 2 2" xfId="1846" xr:uid="{00000000-0005-0000-0000-000002080000}"/>
    <cellStyle name="SAPBEXHLevel3X 2 2 2" xfId="1847" xr:uid="{00000000-0005-0000-0000-000003080000}"/>
    <cellStyle name="SAPBEXHLevel3X 2 2 2 2" xfId="1848" xr:uid="{00000000-0005-0000-0000-000004080000}"/>
    <cellStyle name="SAPBEXHLevel3X 2 2 3" xfId="1849" xr:uid="{00000000-0005-0000-0000-000005080000}"/>
    <cellStyle name="SAPBEXHLevel3X 2 3" xfId="1850" xr:uid="{00000000-0005-0000-0000-000006080000}"/>
    <cellStyle name="SAPBEXHLevel3X 2 3 2" xfId="1851" xr:uid="{00000000-0005-0000-0000-000007080000}"/>
    <cellStyle name="SAPBEXHLevel3X 2 3 2 2" xfId="1852" xr:uid="{00000000-0005-0000-0000-000008080000}"/>
    <cellStyle name="SAPBEXHLevel3X 2 3 3" xfId="1853" xr:uid="{00000000-0005-0000-0000-000009080000}"/>
    <cellStyle name="SAPBEXHLevel3X 2 4" xfId="1854" xr:uid="{00000000-0005-0000-0000-00000A080000}"/>
    <cellStyle name="SAPBEXHLevel3X 2 4 2" xfId="1855" xr:uid="{00000000-0005-0000-0000-00000B080000}"/>
    <cellStyle name="SAPBEXHLevel3X 2 4 2 2" xfId="1856" xr:uid="{00000000-0005-0000-0000-00000C080000}"/>
    <cellStyle name="SAPBEXHLevel3X 2 4 3" xfId="1857" xr:uid="{00000000-0005-0000-0000-00000D080000}"/>
    <cellStyle name="SAPBEXHLevel3X 2 5" xfId="1858" xr:uid="{00000000-0005-0000-0000-00000E080000}"/>
    <cellStyle name="SAPBEXHLevel3X 2 5 2" xfId="1859" xr:uid="{00000000-0005-0000-0000-00000F080000}"/>
    <cellStyle name="SAPBEXHLevel3X 2 5 2 2" xfId="1860" xr:uid="{00000000-0005-0000-0000-000010080000}"/>
    <cellStyle name="SAPBEXHLevel3X 2 5 3" xfId="1861" xr:uid="{00000000-0005-0000-0000-000011080000}"/>
    <cellStyle name="SAPBEXHLevel3X 3" xfId="1862" xr:uid="{00000000-0005-0000-0000-000012080000}"/>
    <cellStyle name="SAPBEXHLevel3X 3 2" xfId="1863" xr:uid="{00000000-0005-0000-0000-000013080000}"/>
    <cellStyle name="SAPBEXHLevel3X 3 2 2" xfId="1864" xr:uid="{00000000-0005-0000-0000-000014080000}"/>
    <cellStyle name="SAPBEXHLevel3X 3 3" xfId="1865" xr:uid="{00000000-0005-0000-0000-000015080000}"/>
    <cellStyle name="SAPBEXHLevel3X 4" xfId="1866" xr:uid="{00000000-0005-0000-0000-000016080000}"/>
    <cellStyle name="SAPBEXHLevel3X 4 2" xfId="1867" xr:uid="{00000000-0005-0000-0000-000017080000}"/>
    <cellStyle name="SAPBEXHLevel3X 4 2 2" xfId="1868" xr:uid="{00000000-0005-0000-0000-000018080000}"/>
    <cellStyle name="SAPBEXHLevel3X 4 3" xfId="1869" xr:uid="{00000000-0005-0000-0000-000019080000}"/>
    <cellStyle name="SAPBEXHLevel3X 5" xfId="1870" xr:uid="{00000000-0005-0000-0000-00001A080000}"/>
    <cellStyle name="SAPBEXHLevel3X 5 2" xfId="1871" xr:uid="{00000000-0005-0000-0000-00001B080000}"/>
    <cellStyle name="SAPBEXHLevel3X 5 2 2" xfId="1872" xr:uid="{00000000-0005-0000-0000-00001C080000}"/>
    <cellStyle name="SAPBEXHLevel3X 5 3" xfId="1873" xr:uid="{00000000-0005-0000-0000-00001D080000}"/>
    <cellStyle name="SAPBEXHLevel3X 6" xfId="1874" xr:uid="{00000000-0005-0000-0000-00001E080000}"/>
    <cellStyle name="SAPBEXHLevel3X 6 2" xfId="1875" xr:uid="{00000000-0005-0000-0000-00001F080000}"/>
    <cellStyle name="SAPBEXHLevel3X 6 2 2" xfId="1876" xr:uid="{00000000-0005-0000-0000-000020080000}"/>
    <cellStyle name="SAPBEXHLevel3X 6 3" xfId="1877" xr:uid="{00000000-0005-0000-0000-000021080000}"/>
    <cellStyle name="SAPBEXresData" xfId="1878" xr:uid="{00000000-0005-0000-0000-000022080000}"/>
    <cellStyle name="SAPBEXresData 2" xfId="1879" xr:uid="{00000000-0005-0000-0000-000023080000}"/>
    <cellStyle name="SAPBEXresData 2 2" xfId="1880" xr:uid="{00000000-0005-0000-0000-000024080000}"/>
    <cellStyle name="SAPBEXresData 2 2 2" xfId="1881" xr:uid="{00000000-0005-0000-0000-000025080000}"/>
    <cellStyle name="SAPBEXresData 2 2 2 2" xfId="1882" xr:uid="{00000000-0005-0000-0000-000026080000}"/>
    <cellStyle name="SAPBEXresData 2 2 3" xfId="1883" xr:uid="{00000000-0005-0000-0000-000027080000}"/>
    <cellStyle name="SAPBEXresData 2 3" xfId="1884" xr:uid="{00000000-0005-0000-0000-000028080000}"/>
    <cellStyle name="SAPBEXresData 2 3 2" xfId="1885" xr:uid="{00000000-0005-0000-0000-000029080000}"/>
    <cellStyle name="SAPBEXresData 2 3 2 2" xfId="1886" xr:uid="{00000000-0005-0000-0000-00002A080000}"/>
    <cellStyle name="SAPBEXresData 2 3 3" xfId="1887" xr:uid="{00000000-0005-0000-0000-00002B080000}"/>
    <cellStyle name="SAPBEXresData 2 4" xfId="1888" xr:uid="{00000000-0005-0000-0000-00002C080000}"/>
    <cellStyle name="SAPBEXresData 2 4 2" xfId="1889" xr:uid="{00000000-0005-0000-0000-00002D080000}"/>
    <cellStyle name="SAPBEXresData 2 4 2 2" xfId="1890" xr:uid="{00000000-0005-0000-0000-00002E080000}"/>
    <cellStyle name="SAPBEXresData 2 4 3" xfId="1891" xr:uid="{00000000-0005-0000-0000-00002F080000}"/>
    <cellStyle name="SAPBEXresData 2 5" xfId="1892" xr:uid="{00000000-0005-0000-0000-000030080000}"/>
    <cellStyle name="SAPBEXresData 2 5 2" xfId="1893" xr:uid="{00000000-0005-0000-0000-000031080000}"/>
    <cellStyle name="SAPBEXresData 2 5 2 2" xfId="1894" xr:uid="{00000000-0005-0000-0000-000032080000}"/>
    <cellStyle name="SAPBEXresData 2 5 3" xfId="1895" xr:uid="{00000000-0005-0000-0000-000033080000}"/>
    <cellStyle name="SAPBEXresData 3" xfId="1896" xr:uid="{00000000-0005-0000-0000-000034080000}"/>
    <cellStyle name="SAPBEXresData 3 2" xfId="1897" xr:uid="{00000000-0005-0000-0000-000035080000}"/>
    <cellStyle name="SAPBEXresData 3 2 2" xfId="1898" xr:uid="{00000000-0005-0000-0000-000036080000}"/>
    <cellStyle name="SAPBEXresData 3 3" xfId="1899" xr:uid="{00000000-0005-0000-0000-000037080000}"/>
    <cellStyle name="SAPBEXresData 4" xfId="1900" xr:uid="{00000000-0005-0000-0000-000038080000}"/>
    <cellStyle name="SAPBEXresData 4 2" xfId="1901" xr:uid="{00000000-0005-0000-0000-000039080000}"/>
    <cellStyle name="SAPBEXresData 4 2 2" xfId="1902" xr:uid="{00000000-0005-0000-0000-00003A080000}"/>
    <cellStyle name="SAPBEXresData 4 3" xfId="1903" xr:uid="{00000000-0005-0000-0000-00003B080000}"/>
    <cellStyle name="SAPBEXresData 5" xfId="1904" xr:uid="{00000000-0005-0000-0000-00003C080000}"/>
    <cellStyle name="SAPBEXresData 5 2" xfId="1905" xr:uid="{00000000-0005-0000-0000-00003D080000}"/>
    <cellStyle name="SAPBEXresData 5 2 2" xfId="1906" xr:uid="{00000000-0005-0000-0000-00003E080000}"/>
    <cellStyle name="SAPBEXresData 5 3" xfId="1907" xr:uid="{00000000-0005-0000-0000-00003F080000}"/>
    <cellStyle name="SAPBEXresData 6" xfId="1908" xr:uid="{00000000-0005-0000-0000-000040080000}"/>
    <cellStyle name="SAPBEXresData 6 2" xfId="1909" xr:uid="{00000000-0005-0000-0000-000041080000}"/>
    <cellStyle name="SAPBEXresData 6 2 2" xfId="1910" xr:uid="{00000000-0005-0000-0000-000042080000}"/>
    <cellStyle name="SAPBEXresData 6 3" xfId="1911" xr:uid="{00000000-0005-0000-0000-000043080000}"/>
    <cellStyle name="SAPBEXresDataEmph" xfId="1912" xr:uid="{00000000-0005-0000-0000-000044080000}"/>
    <cellStyle name="SAPBEXresDataEmph 2" xfId="1913" xr:uid="{00000000-0005-0000-0000-000045080000}"/>
    <cellStyle name="SAPBEXresDataEmph 2 2" xfId="1914" xr:uid="{00000000-0005-0000-0000-000046080000}"/>
    <cellStyle name="SAPBEXresDataEmph 2 2 2" xfId="1915" xr:uid="{00000000-0005-0000-0000-000047080000}"/>
    <cellStyle name="SAPBEXresDataEmph 2 2 2 2" xfId="1916" xr:uid="{00000000-0005-0000-0000-000048080000}"/>
    <cellStyle name="SAPBEXresDataEmph 2 2 3" xfId="1917" xr:uid="{00000000-0005-0000-0000-000049080000}"/>
    <cellStyle name="SAPBEXresDataEmph 2 3" xfId="1918" xr:uid="{00000000-0005-0000-0000-00004A080000}"/>
    <cellStyle name="SAPBEXresDataEmph 2 3 2" xfId="1919" xr:uid="{00000000-0005-0000-0000-00004B080000}"/>
    <cellStyle name="SAPBEXresDataEmph 2 3 2 2" xfId="1920" xr:uid="{00000000-0005-0000-0000-00004C080000}"/>
    <cellStyle name="SAPBEXresDataEmph 2 3 3" xfId="1921" xr:uid="{00000000-0005-0000-0000-00004D080000}"/>
    <cellStyle name="SAPBEXresDataEmph 2 4" xfId="1922" xr:uid="{00000000-0005-0000-0000-00004E080000}"/>
    <cellStyle name="SAPBEXresDataEmph 2 4 2" xfId="1923" xr:uid="{00000000-0005-0000-0000-00004F080000}"/>
    <cellStyle name="SAPBEXresDataEmph 2 4 2 2" xfId="1924" xr:uid="{00000000-0005-0000-0000-000050080000}"/>
    <cellStyle name="SAPBEXresDataEmph 2 4 3" xfId="1925" xr:uid="{00000000-0005-0000-0000-000051080000}"/>
    <cellStyle name="SAPBEXresDataEmph 2 5" xfId="1926" xr:uid="{00000000-0005-0000-0000-000052080000}"/>
    <cellStyle name="SAPBEXresDataEmph 2 5 2" xfId="1927" xr:uid="{00000000-0005-0000-0000-000053080000}"/>
    <cellStyle name="SAPBEXresDataEmph 2 5 2 2" xfId="1928" xr:uid="{00000000-0005-0000-0000-000054080000}"/>
    <cellStyle name="SAPBEXresDataEmph 2 5 3" xfId="1929" xr:uid="{00000000-0005-0000-0000-000055080000}"/>
    <cellStyle name="SAPBEXresDataEmph 3" xfId="1930" xr:uid="{00000000-0005-0000-0000-000056080000}"/>
    <cellStyle name="SAPBEXresDataEmph 3 2" xfId="1931" xr:uid="{00000000-0005-0000-0000-000057080000}"/>
    <cellStyle name="SAPBEXresDataEmph 3 2 2" xfId="1932" xr:uid="{00000000-0005-0000-0000-000058080000}"/>
    <cellStyle name="SAPBEXresDataEmph 3 3" xfId="1933" xr:uid="{00000000-0005-0000-0000-000059080000}"/>
    <cellStyle name="SAPBEXresDataEmph 4" xfId="1934" xr:uid="{00000000-0005-0000-0000-00005A080000}"/>
    <cellStyle name="SAPBEXresDataEmph 4 2" xfId="1935" xr:uid="{00000000-0005-0000-0000-00005B080000}"/>
    <cellStyle name="SAPBEXresDataEmph 4 2 2" xfId="1936" xr:uid="{00000000-0005-0000-0000-00005C080000}"/>
    <cellStyle name="SAPBEXresDataEmph 4 3" xfId="1937" xr:uid="{00000000-0005-0000-0000-00005D080000}"/>
    <cellStyle name="SAPBEXresDataEmph 5" xfId="1938" xr:uid="{00000000-0005-0000-0000-00005E080000}"/>
    <cellStyle name="SAPBEXresDataEmph 5 2" xfId="1939" xr:uid="{00000000-0005-0000-0000-00005F080000}"/>
    <cellStyle name="SAPBEXresDataEmph 5 2 2" xfId="1940" xr:uid="{00000000-0005-0000-0000-000060080000}"/>
    <cellStyle name="SAPBEXresDataEmph 5 3" xfId="1941" xr:uid="{00000000-0005-0000-0000-000061080000}"/>
    <cellStyle name="SAPBEXresDataEmph 6" xfId="1942" xr:uid="{00000000-0005-0000-0000-000062080000}"/>
    <cellStyle name="SAPBEXresDataEmph 6 2" xfId="1943" xr:uid="{00000000-0005-0000-0000-000063080000}"/>
    <cellStyle name="SAPBEXresDataEmph 6 2 2" xfId="1944" xr:uid="{00000000-0005-0000-0000-000064080000}"/>
    <cellStyle name="SAPBEXresDataEmph 6 3" xfId="1945" xr:uid="{00000000-0005-0000-0000-000065080000}"/>
    <cellStyle name="SAPBEXresItem" xfId="1946" xr:uid="{00000000-0005-0000-0000-000066080000}"/>
    <cellStyle name="SAPBEXresItem 2" xfId="1947" xr:uid="{00000000-0005-0000-0000-000067080000}"/>
    <cellStyle name="SAPBEXresItem 2 2" xfId="1948" xr:uid="{00000000-0005-0000-0000-000068080000}"/>
    <cellStyle name="SAPBEXresItem 2 2 2" xfId="1949" xr:uid="{00000000-0005-0000-0000-000069080000}"/>
    <cellStyle name="SAPBEXresItem 2 2 2 2" xfId="1950" xr:uid="{00000000-0005-0000-0000-00006A080000}"/>
    <cellStyle name="SAPBEXresItem 2 2 3" xfId="1951" xr:uid="{00000000-0005-0000-0000-00006B080000}"/>
    <cellStyle name="SAPBEXresItem 2 3" xfId="1952" xr:uid="{00000000-0005-0000-0000-00006C080000}"/>
    <cellStyle name="SAPBEXresItem 2 3 2" xfId="1953" xr:uid="{00000000-0005-0000-0000-00006D080000}"/>
    <cellStyle name="SAPBEXresItem 2 3 2 2" xfId="1954" xr:uid="{00000000-0005-0000-0000-00006E080000}"/>
    <cellStyle name="SAPBEXresItem 2 3 3" xfId="1955" xr:uid="{00000000-0005-0000-0000-00006F080000}"/>
    <cellStyle name="SAPBEXresItem 2 4" xfId="1956" xr:uid="{00000000-0005-0000-0000-000070080000}"/>
    <cellStyle name="SAPBEXresItem 2 4 2" xfId="1957" xr:uid="{00000000-0005-0000-0000-000071080000}"/>
    <cellStyle name="SAPBEXresItem 2 4 2 2" xfId="1958" xr:uid="{00000000-0005-0000-0000-000072080000}"/>
    <cellStyle name="SAPBEXresItem 2 4 3" xfId="1959" xr:uid="{00000000-0005-0000-0000-000073080000}"/>
    <cellStyle name="SAPBEXresItem 2 5" xfId="1960" xr:uid="{00000000-0005-0000-0000-000074080000}"/>
    <cellStyle name="SAPBEXresItem 2 5 2" xfId="1961" xr:uid="{00000000-0005-0000-0000-000075080000}"/>
    <cellStyle name="SAPBEXresItem 2 5 2 2" xfId="1962" xr:uid="{00000000-0005-0000-0000-000076080000}"/>
    <cellStyle name="SAPBEXresItem 2 5 3" xfId="1963" xr:uid="{00000000-0005-0000-0000-000077080000}"/>
    <cellStyle name="SAPBEXresItem 3" xfId="1964" xr:uid="{00000000-0005-0000-0000-000078080000}"/>
    <cellStyle name="SAPBEXresItem 3 2" xfId="1965" xr:uid="{00000000-0005-0000-0000-000079080000}"/>
    <cellStyle name="SAPBEXresItem 3 2 2" xfId="1966" xr:uid="{00000000-0005-0000-0000-00007A080000}"/>
    <cellStyle name="SAPBEXresItem 3 3" xfId="1967" xr:uid="{00000000-0005-0000-0000-00007B080000}"/>
    <cellStyle name="SAPBEXresItem 4" xfId="1968" xr:uid="{00000000-0005-0000-0000-00007C080000}"/>
    <cellStyle name="SAPBEXresItem 4 2" xfId="1969" xr:uid="{00000000-0005-0000-0000-00007D080000}"/>
    <cellStyle name="SAPBEXresItem 4 2 2" xfId="1970" xr:uid="{00000000-0005-0000-0000-00007E080000}"/>
    <cellStyle name="SAPBEXresItem 4 3" xfId="1971" xr:uid="{00000000-0005-0000-0000-00007F080000}"/>
    <cellStyle name="SAPBEXresItem 5" xfId="1972" xr:uid="{00000000-0005-0000-0000-000080080000}"/>
    <cellStyle name="SAPBEXresItem 5 2" xfId="1973" xr:uid="{00000000-0005-0000-0000-000081080000}"/>
    <cellStyle name="SAPBEXresItem 5 2 2" xfId="1974" xr:uid="{00000000-0005-0000-0000-000082080000}"/>
    <cellStyle name="SAPBEXresItem 5 3" xfId="1975" xr:uid="{00000000-0005-0000-0000-000083080000}"/>
    <cellStyle name="SAPBEXresItem 6" xfId="1976" xr:uid="{00000000-0005-0000-0000-000084080000}"/>
    <cellStyle name="SAPBEXresItem 6 2" xfId="1977" xr:uid="{00000000-0005-0000-0000-000085080000}"/>
    <cellStyle name="SAPBEXresItem 6 2 2" xfId="1978" xr:uid="{00000000-0005-0000-0000-000086080000}"/>
    <cellStyle name="SAPBEXresItem 6 3" xfId="1979" xr:uid="{00000000-0005-0000-0000-000087080000}"/>
    <cellStyle name="SAPBEXresItemX" xfId="1980" xr:uid="{00000000-0005-0000-0000-000088080000}"/>
    <cellStyle name="SAPBEXresItemX 2" xfId="1981" xr:uid="{00000000-0005-0000-0000-000089080000}"/>
    <cellStyle name="SAPBEXresItemX 2 2" xfId="1982" xr:uid="{00000000-0005-0000-0000-00008A080000}"/>
    <cellStyle name="SAPBEXresItemX 2 2 2" xfId="1983" xr:uid="{00000000-0005-0000-0000-00008B080000}"/>
    <cellStyle name="SAPBEXresItemX 2 2 2 2" xfId="1984" xr:uid="{00000000-0005-0000-0000-00008C080000}"/>
    <cellStyle name="SAPBEXresItemX 2 2 3" xfId="1985" xr:uid="{00000000-0005-0000-0000-00008D080000}"/>
    <cellStyle name="SAPBEXresItemX 2 3" xfId="1986" xr:uid="{00000000-0005-0000-0000-00008E080000}"/>
    <cellStyle name="SAPBEXresItemX 2 3 2" xfId="1987" xr:uid="{00000000-0005-0000-0000-00008F080000}"/>
    <cellStyle name="SAPBEXresItemX 2 3 2 2" xfId="1988" xr:uid="{00000000-0005-0000-0000-000090080000}"/>
    <cellStyle name="SAPBEXresItemX 2 3 3" xfId="1989" xr:uid="{00000000-0005-0000-0000-000091080000}"/>
    <cellStyle name="SAPBEXresItemX 2 4" xfId="1990" xr:uid="{00000000-0005-0000-0000-000092080000}"/>
    <cellStyle name="SAPBEXresItemX 2 4 2" xfId="1991" xr:uid="{00000000-0005-0000-0000-000093080000}"/>
    <cellStyle name="SAPBEXresItemX 2 4 2 2" xfId="1992" xr:uid="{00000000-0005-0000-0000-000094080000}"/>
    <cellStyle name="SAPBEXresItemX 2 4 3" xfId="1993" xr:uid="{00000000-0005-0000-0000-000095080000}"/>
    <cellStyle name="SAPBEXresItemX 2 5" xfId="1994" xr:uid="{00000000-0005-0000-0000-000096080000}"/>
    <cellStyle name="SAPBEXresItemX 2 5 2" xfId="1995" xr:uid="{00000000-0005-0000-0000-000097080000}"/>
    <cellStyle name="SAPBEXresItemX 2 5 2 2" xfId="1996" xr:uid="{00000000-0005-0000-0000-000098080000}"/>
    <cellStyle name="SAPBEXresItemX 2 5 3" xfId="1997" xr:uid="{00000000-0005-0000-0000-000099080000}"/>
    <cellStyle name="SAPBEXresItemX 3" xfId="1998" xr:uid="{00000000-0005-0000-0000-00009A080000}"/>
    <cellStyle name="SAPBEXresItemX 3 2" xfId="1999" xr:uid="{00000000-0005-0000-0000-00009B080000}"/>
    <cellStyle name="SAPBEXresItemX 3 2 2" xfId="2000" xr:uid="{00000000-0005-0000-0000-00009C080000}"/>
    <cellStyle name="SAPBEXresItemX 3 3" xfId="2001" xr:uid="{00000000-0005-0000-0000-00009D080000}"/>
    <cellStyle name="SAPBEXresItemX 4" xfId="2002" xr:uid="{00000000-0005-0000-0000-00009E080000}"/>
    <cellStyle name="SAPBEXresItemX 4 2" xfId="2003" xr:uid="{00000000-0005-0000-0000-00009F080000}"/>
    <cellStyle name="SAPBEXresItemX 4 2 2" xfId="2004" xr:uid="{00000000-0005-0000-0000-0000A0080000}"/>
    <cellStyle name="SAPBEXresItemX 4 3" xfId="2005" xr:uid="{00000000-0005-0000-0000-0000A1080000}"/>
    <cellStyle name="SAPBEXresItemX 5" xfId="2006" xr:uid="{00000000-0005-0000-0000-0000A2080000}"/>
    <cellStyle name="SAPBEXresItemX 5 2" xfId="2007" xr:uid="{00000000-0005-0000-0000-0000A3080000}"/>
    <cellStyle name="SAPBEXresItemX 5 2 2" xfId="2008" xr:uid="{00000000-0005-0000-0000-0000A4080000}"/>
    <cellStyle name="SAPBEXresItemX 5 3" xfId="2009" xr:uid="{00000000-0005-0000-0000-0000A5080000}"/>
    <cellStyle name="SAPBEXresItemX 6" xfId="2010" xr:uid="{00000000-0005-0000-0000-0000A6080000}"/>
    <cellStyle name="SAPBEXresItemX 6 2" xfId="2011" xr:uid="{00000000-0005-0000-0000-0000A7080000}"/>
    <cellStyle name="SAPBEXresItemX 6 2 2" xfId="2012" xr:uid="{00000000-0005-0000-0000-0000A8080000}"/>
    <cellStyle name="SAPBEXresItemX 6 3" xfId="2013" xr:uid="{00000000-0005-0000-0000-0000A9080000}"/>
    <cellStyle name="SAPBEXstdData" xfId="2014" xr:uid="{00000000-0005-0000-0000-0000AA080000}"/>
    <cellStyle name="SAPBEXstdData 2" xfId="2015" xr:uid="{00000000-0005-0000-0000-0000AB080000}"/>
    <cellStyle name="SAPBEXstdData 2 2" xfId="2016" xr:uid="{00000000-0005-0000-0000-0000AC080000}"/>
    <cellStyle name="SAPBEXstdData 2 2 2" xfId="2017" xr:uid="{00000000-0005-0000-0000-0000AD080000}"/>
    <cellStyle name="SAPBEXstdData 2 2 2 2" xfId="2018" xr:uid="{00000000-0005-0000-0000-0000AE080000}"/>
    <cellStyle name="SAPBEXstdData 2 2 3" xfId="2019" xr:uid="{00000000-0005-0000-0000-0000AF080000}"/>
    <cellStyle name="SAPBEXstdData 2 3" xfId="2020" xr:uid="{00000000-0005-0000-0000-0000B0080000}"/>
    <cellStyle name="SAPBEXstdData 2 3 2" xfId="2021" xr:uid="{00000000-0005-0000-0000-0000B1080000}"/>
    <cellStyle name="SAPBEXstdData 2 3 2 2" xfId="2022" xr:uid="{00000000-0005-0000-0000-0000B2080000}"/>
    <cellStyle name="SAPBEXstdData 2 3 3" xfId="2023" xr:uid="{00000000-0005-0000-0000-0000B3080000}"/>
    <cellStyle name="SAPBEXstdData 2 4" xfId="2024" xr:uid="{00000000-0005-0000-0000-0000B4080000}"/>
    <cellStyle name="SAPBEXstdData 2 4 2" xfId="2025" xr:uid="{00000000-0005-0000-0000-0000B5080000}"/>
    <cellStyle name="SAPBEXstdData 2 4 2 2" xfId="2026" xr:uid="{00000000-0005-0000-0000-0000B6080000}"/>
    <cellStyle name="SAPBEXstdData 2 4 3" xfId="2027" xr:uid="{00000000-0005-0000-0000-0000B7080000}"/>
    <cellStyle name="SAPBEXstdData 2 5" xfId="2028" xr:uid="{00000000-0005-0000-0000-0000B8080000}"/>
    <cellStyle name="SAPBEXstdData 2 5 2" xfId="2029" xr:uid="{00000000-0005-0000-0000-0000B9080000}"/>
    <cellStyle name="SAPBEXstdData 2 5 2 2" xfId="2030" xr:uid="{00000000-0005-0000-0000-0000BA080000}"/>
    <cellStyle name="SAPBEXstdData 2 5 3" xfId="2031" xr:uid="{00000000-0005-0000-0000-0000BB080000}"/>
    <cellStyle name="SAPBEXstdData 3" xfId="2032" xr:uid="{00000000-0005-0000-0000-0000BC080000}"/>
    <cellStyle name="SAPBEXstdData 3 2" xfId="2033" xr:uid="{00000000-0005-0000-0000-0000BD080000}"/>
    <cellStyle name="SAPBEXstdData 3 2 2" xfId="2034" xr:uid="{00000000-0005-0000-0000-0000BE080000}"/>
    <cellStyle name="SAPBEXstdData 3 3" xfId="2035" xr:uid="{00000000-0005-0000-0000-0000BF080000}"/>
    <cellStyle name="SAPBEXstdData 4" xfId="2036" xr:uid="{00000000-0005-0000-0000-0000C0080000}"/>
    <cellStyle name="SAPBEXstdData 4 2" xfId="2037" xr:uid="{00000000-0005-0000-0000-0000C1080000}"/>
    <cellStyle name="SAPBEXstdData 4 2 2" xfId="2038" xr:uid="{00000000-0005-0000-0000-0000C2080000}"/>
    <cellStyle name="SAPBEXstdData 4 3" xfId="2039" xr:uid="{00000000-0005-0000-0000-0000C3080000}"/>
    <cellStyle name="SAPBEXstdData 5" xfId="2040" xr:uid="{00000000-0005-0000-0000-0000C4080000}"/>
    <cellStyle name="SAPBEXstdData 5 2" xfId="2041" xr:uid="{00000000-0005-0000-0000-0000C5080000}"/>
    <cellStyle name="SAPBEXstdData 5 2 2" xfId="2042" xr:uid="{00000000-0005-0000-0000-0000C6080000}"/>
    <cellStyle name="SAPBEXstdData 5 3" xfId="2043" xr:uid="{00000000-0005-0000-0000-0000C7080000}"/>
    <cellStyle name="SAPBEXstdData 6" xfId="2044" xr:uid="{00000000-0005-0000-0000-0000C8080000}"/>
    <cellStyle name="SAPBEXstdData 6 2" xfId="2045" xr:uid="{00000000-0005-0000-0000-0000C9080000}"/>
    <cellStyle name="SAPBEXstdData 6 2 2" xfId="2046" xr:uid="{00000000-0005-0000-0000-0000CA080000}"/>
    <cellStyle name="SAPBEXstdData 6 3" xfId="2047" xr:uid="{00000000-0005-0000-0000-0000CB080000}"/>
    <cellStyle name="SAPBEXstdDataEmph" xfId="2048" xr:uid="{00000000-0005-0000-0000-0000CC080000}"/>
    <cellStyle name="SAPBEXstdDataEmph 2" xfId="2049" xr:uid="{00000000-0005-0000-0000-0000CD080000}"/>
    <cellStyle name="SAPBEXstdDataEmph 2 2" xfId="2050" xr:uid="{00000000-0005-0000-0000-0000CE080000}"/>
    <cellStyle name="SAPBEXstdDataEmph 2 2 2" xfId="2051" xr:uid="{00000000-0005-0000-0000-0000CF080000}"/>
    <cellStyle name="SAPBEXstdDataEmph 2 2 2 2" xfId="2052" xr:uid="{00000000-0005-0000-0000-0000D0080000}"/>
    <cellStyle name="SAPBEXstdDataEmph 2 2 3" xfId="2053" xr:uid="{00000000-0005-0000-0000-0000D1080000}"/>
    <cellStyle name="SAPBEXstdDataEmph 2 3" xfId="2054" xr:uid="{00000000-0005-0000-0000-0000D2080000}"/>
    <cellStyle name="SAPBEXstdDataEmph 2 3 2" xfId="2055" xr:uid="{00000000-0005-0000-0000-0000D3080000}"/>
    <cellStyle name="SAPBEXstdDataEmph 2 3 2 2" xfId="2056" xr:uid="{00000000-0005-0000-0000-0000D4080000}"/>
    <cellStyle name="SAPBEXstdDataEmph 2 3 3" xfId="2057" xr:uid="{00000000-0005-0000-0000-0000D5080000}"/>
    <cellStyle name="SAPBEXstdDataEmph 2 4" xfId="2058" xr:uid="{00000000-0005-0000-0000-0000D6080000}"/>
    <cellStyle name="SAPBEXstdDataEmph 2 4 2" xfId="2059" xr:uid="{00000000-0005-0000-0000-0000D7080000}"/>
    <cellStyle name="SAPBEXstdDataEmph 2 4 2 2" xfId="2060" xr:uid="{00000000-0005-0000-0000-0000D8080000}"/>
    <cellStyle name="SAPBEXstdDataEmph 2 4 3" xfId="2061" xr:uid="{00000000-0005-0000-0000-0000D9080000}"/>
    <cellStyle name="SAPBEXstdDataEmph 2 5" xfId="2062" xr:uid="{00000000-0005-0000-0000-0000DA080000}"/>
    <cellStyle name="SAPBEXstdDataEmph 2 5 2" xfId="2063" xr:uid="{00000000-0005-0000-0000-0000DB080000}"/>
    <cellStyle name="SAPBEXstdDataEmph 2 5 2 2" xfId="2064" xr:uid="{00000000-0005-0000-0000-0000DC080000}"/>
    <cellStyle name="SAPBEXstdDataEmph 2 5 3" xfId="2065" xr:uid="{00000000-0005-0000-0000-0000DD080000}"/>
    <cellStyle name="SAPBEXstdDataEmph 3" xfId="2066" xr:uid="{00000000-0005-0000-0000-0000DE080000}"/>
    <cellStyle name="SAPBEXstdDataEmph 3 2" xfId="2067" xr:uid="{00000000-0005-0000-0000-0000DF080000}"/>
    <cellStyle name="SAPBEXstdDataEmph 3 2 2" xfId="2068" xr:uid="{00000000-0005-0000-0000-0000E0080000}"/>
    <cellStyle name="SAPBEXstdDataEmph 3 3" xfId="2069" xr:uid="{00000000-0005-0000-0000-0000E1080000}"/>
    <cellStyle name="SAPBEXstdDataEmph 4" xfId="2070" xr:uid="{00000000-0005-0000-0000-0000E2080000}"/>
    <cellStyle name="SAPBEXstdDataEmph 4 2" xfId="2071" xr:uid="{00000000-0005-0000-0000-0000E3080000}"/>
    <cellStyle name="SAPBEXstdDataEmph 4 2 2" xfId="2072" xr:uid="{00000000-0005-0000-0000-0000E4080000}"/>
    <cellStyle name="SAPBEXstdDataEmph 4 3" xfId="2073" xr:uid="{00000000-0005-0000-0000-0000E5080000}"/>
    <cellStyle name="SAPBEXstdDataEmph 5" xfId="2074" xr:uid="{00000000-0005-0000-0000-0000E6080000}"/>
    <cellStyle name="SAPBEXstdDataEmph 5 2" xfId="2075" xr:uid="{00000000-0005-0000-0000-0000E7080000}"/>
    <cellStyle name="SAPBEXstdDataEmph 5 2 2" xfId="2076" xr:uid="{00000000-0005-0000-0000-0000E8080000}"/>
    <cellStyle name="SAPBEXstdDataEmph 5 3" xfId="2077" xr:uid="{00000000-0005-0000-0000-0000E9080000}"/>
    <cellStyle name="SAPBEXstdDataEmph 6" xfId="2078" xr:uid="{00000000-0005-0000-0000-0000EA080000}"/>
    <cellStyle name="SAPBEXstdDataEmph 6 2" xfId="2079" xr:uid="{00000000-0005-0000-0000-0000EB080000}"/>
    <cellStyle name="SAPBEXstdDataEmph 6 2 2" xfId="2080" xr:uid="{00000000-0005-0000-0000-0000EC080000}"/>
    <cellStyle name="SAPBEXstdDataEmph 6 3" xfId="2081" xr:uid="{00000000-0005-0000-0000-0000ED080000}"/>
    <cellStyle name="SAPBEXstdItem" xfId="2082" xr:uid="{00000000-0005-0000-0000-0000EE080000}"/>
    <cellStyle name="SAPBEXstdItem 2" xfId="2083" xr:uid="{00000000-0005-0000-0000-0000EF080000}"/>
    <cellStyle name="SAPBEXstdItem 2 2" xfId="2084" xr:uid="{00000000-0005-0000-0000-0000F0080000}"/>
    <cellStyle name="SAPBEXstdItem 2 2 2" xfId="2085" xr:uid="{00000000-0005-0000-0000-0000F1080000}"/>
    <cellStyle name="SAPBEXstdItem 2 2 2 2" xfId="2086" xr:uid="{00000000-0005-0000-0000-0000F2080000}"/>
    <cellStyle name="SAPBEXstdItem 2 2 3" xfId="2087" xr:uid="{00000000-0005-0000-0000-0000F3080000}"/>
    <cellStyle name="SAPBEXstdItem 2 3" xfId="2088" xr:uid="{00000000-0005-0000-0000-0000F4080000}"/>
    <cellStyle name="SAPBEXstdItem 2 3 2" xfId="2089" xr:uid="{00000000-0005-0000-0000-0000F5080000}"/>
    <cellStyle name="SAPBEXstdItem 2 3 2 2" xfId="2090" xr:uid="{00000000-0005-0000-0000-0000F6080000}"/>
    <cellStyle name="SAPBEXstdItem 2 3 3" xfId="2091" xr:uid="{00000000-0005-0000-0000-0000F7080000}"/>
    <cellStyle name="SAPBEXstdItem 2 4" xfId="2092" xr:uid="{00000000-0005-0000-0000-0000F8080000}"/>
    <cellStyle name="SAPBEXstdItem 2 4 2" xfId="2093" xr:uid="{00000000-0005-0000-0000-0000F9080000}"/>
    <cellStyle name="SAPBEXstdItem 2 4 2 2" xfId="2094" xr:uid="{00000000-0005-0000-0000-0000FA080000}"/>
    <cellStyle name="SAPBEXstdItem 2 4 3" xfId="2095" xr:uid="{00000000-0005-0000-0000-0000FB080000}"/>
    <cellStyle name="SAPBEXstdItem 2 5" xfId="2096" xr:uid="{00000000-0005-0000-0000-0000FC080000}"/>
    <cellStyle name="SAPBEXstdItem 2 5 2" xfId="2097" xr:uid="{00000000-0005-0000-0000-0000FD080000}"/>
    <cellStyle name="SAPBEXstdItem 2 5 2 2" xfId="2098" xr:uid="{00000000-0005-0000-0000-0000FE080000}"/>
    <cellStyle name="SAPBEXstdItem 2 5 3" xfId="2099" xr:uid="{00000000-0005-0000-0000-0000FF080000}"/>
    <cellStyle name="SAPBEXstdItem 3" xfId="2100" xr:uid="{00000000-0005-0000-0000-000000090000}"/>
    <cellStyle name="SAPBEXstdItem 3 2" xfId="2101" xr:uid="{00000000-0005-0000-0000-000001090000}"/>
    <cellStyle name="SAPBEXstdItem 3 2 2" xfId="2102" xr:uid="{00000000-0005-0000-0000-000002090000}"/>
    <cellStyle name="SAPBEXstdItem 3 3" xfId="2103" xr:uid="{00000000-0005-0000-0000-000003090000}"/>
    <cellStyle name="SAPBEXstdItem 4" xfId="2104" xr:uid="{00000000-0005-0000-0000-000004090000}"/>
    <cellStyle name="SAPBEXstdItem 4 2" xfId="2105" xr:uid="{00000000-0005-0000-0000-000005090000}"/>
    <cellStyle name="SAPBEXstdItem 4 2 2" xfId="2106" xr:uid="{00000000-0005-0000-0000-000006090000}"/>
    <cellStyle name="SAPBEXstdItem 4 3" xfId="2107" xr:uid="{00000000-0005-0000-0000-000007090000}"/>
    <cellStyle name="SAPBEXstdItem 5" xfId="2108" xr:uid="{00000000-0005-0000-0000-000008090000}"/>
    <cellStyle name="SAPBEXstdItem 5 2" xfId="2109" xr:uid="{00000000-0005-0000-0000-000009090000}"/>
    <cellStyle name="SAPBEXstdItem 5 2 2" xfId="2110" xr:uid="{00000000-0005-0000-0000-00000A090000}"/>
    <cellStyle name="SAPBEXstdItem 5 3" xfId="2111" xr:uid="{00000000-0005-0000-0000-00000B090000}"/>
    <cellStyle name="SAPBEXstdItem 6" xfId="2112" xr:uid="{00000000-0005-0000-0000-00000C090000}"/>
    <cellStyle name="SAPBEXstdItem 6 2" xfId="2113" xr:uid="{00000000-0005-0000-0000-00000D090000}"/>
    <cellStyle name="SAPBEXstdItem 6 2 2" xfId="2114" xr:uid="{00000000-0005-0000-0000-00000E090000}"/>
    <cellStyle name="SAPBEXstdItem 6 3" xfId="2115" xr:uid="{00000000-0005-0000-0000-00000F090000}"/>
    <cellStyle name="SAPBEXstdItemX" xfId="2116" xr:uid="{00000000-0005-0000-0000-000010090000}"/>
    <cellStyle name="SAPBEXstdItemX 2" xfId="2117" xr:uid="{00000000-0005-0000-0000-000011090000}"/>
    <cellStyle name="SAPBEXstdItemX 2 2" xfId="2118" xr:uid="{00000000-0005-0000-0000-000012090000}"/>
    <cellStyle name="SAPBEXstdItemX 2 2 2" xfId="2119" xr:uid="{00000000-0005-0000-0000-000013090000}"/>
    <cellStyle name="SAPBEXstdItemX 2 2 2 2" xfId="2120" xr:uid="{00000000-0005-0000-0000-000014090000}"/>
    <cellStyle name="SAPBEXstdItemX 2 2 3" xfId="2121" xr:uid="{00000000-0005-0000-0000-000015090000}"/>
    <cellStyle name="SAPBEXstdItemX 2 3" xfId="2122" xr:uid="{00000000-0005-0000-0000-000016090000}"/>
    <cellStyle name="SAPBEXstdItemX 2 3 2" xfId="2123" xr:uid="{00000000-0005-0000-0000-000017090000}"/>
    <cellStyle name="SAPBEXstdItemX 2 3 2 2" xfId="2124" xr:uid="{00000000-0005-0000-0000-000018090000}"/>
    <cellStyle name="SAPBEXstdItemX 2 3 3" xfId="2125" xr:uid="{00000000-0005-0000-0000-000019090000}"/>
    <cellStyle name="SAPBEXstdItemX 2 4" xfId="2126" xr:uid="{00000000-0005-0000-0000-00001A090000}"/>
    <cellStyle name="SAPBEXstdItemX 2 4 2" xfId="2127" xr:uid="{00000000-0005-0000-0000-00001B090000}"/>
    <cellStyle name="SAPBEXstdItemX 2 4 2 2" xfId="2128" xr:uid="{00000000-0005-0000-0000-00001C090000}"/>
    <cellStyle name="SAPBEXstdItemX 2 4 3" xfId="2129" xr:uid="{00000000-0005-0000-0000-00001D090000}"/>
    <cellStyle name="SAPBEXstdItemX 2 5" xfId="2130" xr:uid="{00000000-0005-0000-0000-00001E090000}"/>
    <cellStyle name="SAPBEXstdItemX 2 5 2" xfId="2131" xr:uid="{00000000-0005-0000-0000-00001F090000}"/>
    <cellStyle name="SAPBEXstdItemX 2 5 2 2" xfId="2132" xr:uid="{00000000-0005-0000-0000-000020090000}"/>
    <cellStyle name="SAPBEXstdItemX 2 5 3" xfId="2133" xr:uid="{00000000-0005-0000-0000-000021090000}"/>
    <cellStyle name="SAPBEXstdItemX 3" xfId="2134" xr:uid="{00000000-0005-0000-0000-000022090000}"/>
    <cellStyle name="SAPBEXstdItemX 3 2" xfId="2135" xr:uid="{00000000-0005-0000-0000-000023090000}"/>
    <cellStyle name="SAPBEXstdItemX 3 2 2" xfId="2136" xr:uid="{00000000-0005-0000-0000-000024090000}"/>
    <cellStyle name="SAPBEXstdItemX 3 3" xfId="2137" xr:uid="{00000000-0005-0000-0000-000025090000}"/>
    <cellStyle name="SAPBEXstdItemX 4" xfId="2138" xr:uid="{00000000-0005-0000-0000-000026090000}"/>
    <cellStyle name="SAPBEXstdItemX 4 2" xfId="2139" xr:uid="{00000000-0005-0000-0000-000027090000}"/>
    <cellStyle name="SAPBEXstdItemX 4 2 2" xfId="2140" xr:uid="{00000000-0005-0000-0000-000028090000}"/>
    <cellStyle name="SAPBEXstdItemX 4 3" xfId="2141" xr:uid="{00000000-0005-0000-0000-000029090000}"/>
    <cellStyle name="SAPBEXstdItemX 5" xfId="2142" xr:uid="{00000000-0005-0000-0000-00002A090000}"/>
    <cellStyle name="SAPBEXstdItemX 5 2" xfId="2143" xr:uid="{00000000-0005-0000-0000-00002B090000}"/>
    <cellStyle name="SAPBEXstdItemX 5 2 2" xfId="2144" xr:uid="{00000000-0005-0000-0000-00002C090000}"/>
    <cellStyle name="SAPBEXstdItemX 5 3" xfId="2145" xr:uid="{00000000-0005-0000-0000-00002D090000}"/>
    <cellStyle name="SAPBEXstdItemX 6" xfId="2146" xr:uid="{00000000-0005-0000-0000-00002E090000}"/>
    <cellStyle name="SAPBEXstdItemX 6 2" xfId="2147" xr:uid="{00000000-0005-0000-0000-00002F090000}"/>
    <cellStyle name="SAPBEXstdItemX 6 2 2" xfId="2148" xr:uid="{00000000-0005-0000-0000-000030090000}"/>
    <cellStyle name="SAPBEXstdItemX 6 3" xfId="2149" xr:uid="{00000000-0005-0000-0000-000031090000}"/>
    <cellStyle name="SAPBEXtitle" xfId="2150" xr:uid="{00000000-0005-0000-0000-000032090000}"/>
    <cellStyle name="SAPBEXundefined" xfId="2151" xr:uid="{00000000-0005-0000-0000-000033090000}"/>
    <cellStyle name="SAPBEXundefined 2" xfId="2152" xr:uid="{00000000-0005-0000-0000-000034090000}"/>
    <cellStyle name="SAPBEXundefined 2 2" xfId="2153" xr:uid="{00000000-0005-0000-0000-000035090000}"/>
    <cellStyle name="SAPBEXundefined 2 2 2" xfId="2154" xr:uid="{00000000-0005-0000-0000-000036090000}"/>
    <cellStyle name="SAPBEXundefined 2 2 2 2" xfId="2155" xr:uid="{00000000-0005-0000-0000-000037090000}"/>
    <cellStyle name="SAPBEXundefined 2 2 3" xfId="2156" xr:uid="{00000000-0005-0000-0000-000038090000}"/>
    <cellStyle name="SAPBEXundefined 2 3" xfId="2157" xr:uid="{00000000-0005-0000-0000-000039090000}"/>
    <cellStyle name="SAPBEXundefined 2 3 2" xfId="2158" xr:uid="{00000000-0005-0000-0000-00003A090000}"/>
    <cellStyle name="SAPBEXundefined 2 3 2 2" xfId="2159" xr:uid="{00000000-0005-0000-0000-00003B090000}"/>
    <cellStyle name="SAPBEXundefined 2 3 3" xfId="2160" xr:uid="{00000000-0005-0000-0000-00003C090000}"/>
    <cellStyle name="SAPBEXundefined 2 4" xfId="2161" xr:uid="{00000000-0005-0000-0000-00003D090000}"/>
    <cellStyle name="SAPBEXundefined 2 4 2" xfId="2162" xr:uid="{00000000-0005-0000-0000-00003E090000}"/>
    <cellStyle name="SAPBEXundefined 2 4 2 2" xfId="2163" xr:uid="{00000000-0005-0000-0000-00003F090000}"/>
    <cellStyle name="SAPBEXundefined 2 4 3" xfId="2164" xr:uid="{00000000-0005-0000-0000-000040090000}"/>
    <cellStyle name="SAPBEXundefined 2 5" xfId="2165" xr:uid="{00000000-0005-0000-0000-000041090000}"/>
    <cellStyle name="SAPBEXundefined 2 5 2" xfId="2166" xr:uid="{00000000-0005-0000-0000-000042090000}"/>
    <cellStyle name="SAPBEXundefined 2 5 2 2" xfId="2167" xr:uid="{00000000-0005-0000-0000-000043090000}"/>
    <cellStyle name="SAPBEXundefined 2 5 3" xfId="2168" xr:uid="{00000000-0005-0000-0000-000044090000}"/>
    <cellStyle name="SAPBEXundefined 3" xfId="2169" xr:uid="{00000000-0005-0000-0000-000045090000}"/>
    <cellStyle name="SAPBEXundefined 3 2" xfId="2170" xr:uid="{00000000-0005-0000-0000-000046090000}"/>
    <cellStyle name="SAPBEXundefined 3 2 2" xfId="2171" xr:uid="{00000000-0005-0000-0000-000047090000}"/>
    <cellStyle name="SAPBEXundefined 3 3" xfId="2172" xr:uid="{00000000-0005-0000-0000-000048090000}"/>
    <cellStyle name="SAPBEXundefined 4" xfId="2173" xr:uid="{00000000-0005-0000-0000-000049090000}"/>
    <cellStyle name="SAPBEXundefined 4 2" xfId="2174" xr:uid="{00000000-0005-0000-0000-00004A090000}"/>
    <cellStyle name="SAPBEXundefined 4 2 2" xfId="2175" xr:uid="{00000000-0005-0000-0000-00004B090000}"/>
    <cellStyle name="SAPBEXundefined 4 3" xfId="2176" xr:uid="{00000000-0005-0000-0000-00004C090000}"/>
    <cellStyle name="SAPBEXundefined 5" xfId="2177" xr:uid="{00000000-0005-0000-0000-00004D090000}"/>
    <cellStyle name="SAPBEXundefined 5 2" xfId="2178" xr:uid="{00000000-0005-0000-0000-00004E090000}"/>
    <cellStyle name="SAPBEXundefined 5 2 2" xfId="2179" xr:uid="{00000000-0005-0000-0000-00004F090000}"/>
    <cellStyle name="SAPBEXundefined 5 3" xfId="2180" xr:uid="{00000000-0005-0000-0000-000050090000}"/>
    <cellStyle name="SAPBEXundefined 6" xfId="2181" xr:uid="{00000000-0005-0000-0000-000051090000}"/>
    <cellStyle name="SAPBEXundefined 6 2" xfId="2182" xr:uid="{00000000-0005-0000-0000-000052090000}"/>
    <cellStyle name="SAPBEXundefined 6 2 2" xfId="2183" xr:uid="{00000000-0005-0000-0000-000053090000}"/>
    <cellStyle name="SAPBEXundefined 6 3" xfId="2184" xr:uid="{00000000-0005-0000-0000-000054090000}"/>
    <cellStyle name="ScotchRule" xfId="2185" xr:uid="{00000000-0005-0000-0000-000055090000}"/>
    <cellStyle name="Single Accounting" xfId="2186" xr:uid="{00000000-0005-0000-0000-000056090000}"/>
    <cellStyle name="small" xfId="2187" xr:uid="{00000000-0005-0000-0000-000057090000}"/>
    <cellStyle name="ssp " xfId="2188" xr:uid="{00000000-0005-0000-0000-000058090000}"/>
    <cellStyle name="Standard_tabelle" xfId="2189" xr:uid="{00000000-0005-0000-0000-000059090000}"/>
    <cellStyle name="Subtitle" xfId="2190" xr:uid="{00000000-0005-0000-0000-00005A090000}"/>
    <cellStyle name="t_DCF Assumptions Benchmarking (Nov 02) " xfId="2191" xr:uid="{00000000-0005-0000-0000-00005B090000}"/>
    <cellStyle name="t_DCF Assumptions Benchmarking (Nov 02) _Сложность проекта расчет_ВМР ЗСМК 28 10 2011г станд  вариант " xfId="2192" xr:uid="{00000000-0005-0000-0000-00005C090000}"/>
    <cellStyle name="Table Head" xfId="2193" xr:uid="{00000000-0005-0000-0000-00005D090000}"/>
    <cellStyle name="Table Head 2" xfId="2305" xr:uid="{00000000-0005-0000-0000-00005E090000}"/>
    <cellStyle name="Table Head 2 2" xfId="2861" xr:uid="{00000000-0005-0000-0000-00005F090000}"/>
    <cellStyle name="Table Head 3" xfId="3055" xr:uid="{00000000-0005-0000-0000-000060090000}"/>
    <cellStyle name="Table Head 3 2" xfId="4447" xr:uid="{8CBE4F58-4933-429F-9C86-8055DFEF99AC}"/>
    <cellStyle name="Table Head Aligned" xfId="2194" xr:uid="{00000000-0005-0000-0000-000061090000}"/>
    <cellStyle name="Table Head Aligned 2" xfId="2306" xr:uid="{00000000-0005-0000-0000-000062090000}"/>
    <cellStyle name="Table Head Aligned 2 2" xfId="2862" xr:uid="{00000000-0005-0000-0000-000063090000}"/>
    <cellStyle name="Table Head Aligned 3" xfId="3054" xr:uid="{00000000-0005-0000-0000-000064090000}"/>
    <cellStyle name="Table Head Aligned 3 2" xfId="4446" xr:uid="{D57FF53B-6A14-4F17-8AB5-334ECF598C41}"/>
    <cellStyle name="Table Head Blue" xfId="2195" xr:uid="{00000000-0005-0000-0000-000065090000}"/>
    <cellStyle name="Table Head Green" xfId="2196" xr:uid="{00000000-0005-0000-0000-000066090000}"/>
    <cellStyle name="Table Head_Val_Sum_Graph" xfId="2197" xr:uid="{00000000-0005-0000-0000-000067090000}"/>
    <cellStyle name="Table Text" xfId="2198" xr:uid="{00000000-0005-0000-0000-000068090000}"/>
    <cellStyle name="Table Text 2" xfId="2307" xr:uid="{00000000-0005-0000-0000-000069090000}"/>
    <cellStyle name="Table Text 2 2" xfId="2863" xr:uid="{00000000-0005-0000-0000-00006A090000}"/>
    <cellStyle name="Table Text 3" xfId="3053" xr:uid="{00000000-0005-0000-0000-00006B090000}"/>
    <cellStyle name="Table Text 3 2" xfId="4445" xr:uid="{746B1608-3044-469C-BF52-9E87A3916885}"/>
    <cellStyle name="Table Title" xfId="2199" xr:uid="{00000000-0005-0000-0000-00006C090000}"/>
    <cellStyle name="Table Units" xfId="2200" xr:uid="{00000000-0005-0000-0000-00006D090000}"/>
    <cellStyle name="Table Units 2" xfId="2308" xr:uid="{00000000-0005-0000-0000-00006E090000}"/>
    <cellStyle name="Table Units 2 2" xfId="2864" xr:uid="{00000000-0005-0000-0000-00006F090000}"/>
    <cellStyle name="Table Units 3" xfId="3052" xr:uid="{00000000-0005-0000-0000-000070090000}"/>
    <cellStyle name="Table Units 3 2" xfId="4444" xr:uid="{BC128501-BD99-4E5D-8958-C6D3E398E2D5}"/>
    <cellStyle name="Table_Header" xfId="2201" xr:uid="{00000000-0005-0000-0000-000071090000}"/>
    <cellStyle name="Text 1" xfId="2202" xr:uid="{00000000-0005-0000-0000-000072090000}"/>
    <cellStyle name="Text 1 2" xfId="2309" xr:uid="{00000000-0005-0000-0000-000073090000}"/>
    <cellStyle name="Text 1 2 2" xfId="2865" xr:uid="{00000000-0005-0000-0000-000074090000}"/>
    <cellStyle name="Text 1 3" xfId="3051" xr:uid="{00000000-0005-0000-0000-000075090000}"/>
    <cellStyle name="Text 1 3 2" xfId="4443" xr:uid="{F337975A-771E-4F48-A3B5-32CD44C4B9EC}"/>
    <cellStyle name="Text Head 1" xfId="2203" xr:uid="{00000000-0005-0000-0000-000076090000}"/>
    <cellStyle name="Times 10" xfId="2204" xr:uid="{00000000-0005-0000-0000-000077090000}"/>
    <cellStyle name="Times 12" xfId="2205" xr:uid="{00000000-0005-0000-0000-000078090000}"/>
    <cellStyle name="Title" xfId="2206" xr:uid="{00000000-0005-0000-0000-000079090000}"/>
    <cellStyle name="Title 2" xfId="2207" xr:uid="{00000000-0005-0000-0000-00007A090000}"/>
    <cellStyle name="To" xfId="2208" xr:uid="{00000000-0005-0000-0000-00007B090000}"/>
    <cellStyle name="Total" xfId="2209" xr:uid="{00000000-0005-0000-0000-00007C090000}"/>
    <cellStyle name="Total 2" xfId="2210" xr:uid="{00000000-0005-0000-0000-00007D090000}"/>
    <cellStyle name="Underline_Single" xfId="2211" xr:uid="{00000000-0005-0000-0000-00007E090000}"/>
    <cellStyle name="Valiotsikko" xfId="2212" xr:uid="{00000000-0005-0000-0000-00007F090000}"/>
    <cellStyle name="Valuta [0]_Arcen" xfId="2213" xr:uid="{00000000-0005-0000-0000-000080090000}"/>
    <cellStyle name="Valuta_Arcen" xfId="2214" xr:uid="{00000000-0005-0000-0000-000081090000}"/>
    <cellStyle name="Vдliotsikko" xfId="2215" xr:uid="{00000000-0005-0000-0000-000082090000}"/>
    <cellStyle name="WIP" xfId="2216" xr:uid="{00000000-0005-0000-0000-000083090000}"/>
    <cellStyle name="year" xfId="2217" xr:uid="{00000000-0005-0000-0000-000084090000}"/>
    <cellStyle name="Yen" xfId="2218" xr:uid="{00000000-0005-0000-0000-000085090000}"/>
    <cellStyle name="Zero" xfId="2219" xr:uid="{00000000-0005-0000-0000-000086090000}"/>
    <cellStyle name="Акцент1 2" xfId="2393" xr:uid="{00000000-0005-0000-0000-000087090000}"/>
    <cellStyle name="Акцент1 2 2" xfId="3821" xr:uid="{00000000-0005-0000-0000-000088090000}"/>
    <cellStyle name="Акцент1 3" xfId="2335" xr:uid="{00000000-0005-0000-0000-000089090000}"/>
    <cellStyle name="Акцент2 2" xfId="2394" xr:uid="{00000000-0005-0000-0000-00008A090000}"/>
    <cellStyle name="Акцент2 2 2" xfId="3828" xr:uid="{00000000-0005-0000-0000-00008B090000}"/>
    <cellStyle name="Акцент2 3" xfId="2336" xr:uid="{00000000-0005-0000-0000-00008C090000}"/>
    <cellStyle name="Акцент3 2" xfId="2395" xr:uid="{00000000-0005-0000-0000-00008D090000}"/>
    <cellStyle name="Акцент3 2 2" xfId="3833" xr:uid="{00000000-0005-0000-0000-00008E090000}"/>
    <cellStyle name="Акцент3 3" xfId="2337" xr:uid="{00000000-0005-0000-0000-00008F090000}"/>
    <cellStyle name="Акцент4 2" xfId="2396" xr:uid="{00000000-0005-0000-0000-000090090000}"/>
    <cellStyle name="Акцент4 2 2" xfId="3436" xr:uid="{00000000-0005-0000-0000-000091090000}"/>
    <cellStyle name="Акцент4 3" xfId="2338" xr:uid="{00000000-0005-0000-0000-000092090000}"/>
    <cellStyle name="Акцент5 2" xfId="2397" xr:uid="{00000000-0005-0000-0000-000093090000}"/>
    <cellStyle name="Акцент5 2 2" xfId="3443" xr:uid="{00000000-0005-0000-0000-000094090000}"/>
    <cellStyle name="Акцент5 3" xfId="2339" xr:uid="{00000000-0005-0000-0000-000095090000}"/>
    <cellStyle name="Акцент6 2" xfId="2398" xr:uid="{00000000-0005-0000-0000-000096090000}"/>
    <cellStyle name="Акцент6 2 2" xfId="3827" xr:uid="{00000000-0005-0000-0000-000097090000}"/>
    <cellStyle name="Акцент6 3" xfId="2340" xr:uid="{00000000-0005-0000-0000-000098090000}"/>
    <cellStyle name="Ввод  2" xfId="2399" xr:uid="{00000000-0005-0000-0000-000099090000}"/>
    <cellStyle name="Ввод  2 2" xfId="3832" xr:uid="{00000000-0005-0000-0000-00009A090000}"/>
    <cellStyle name="Ввод  3" xfId="2341" xr:uid="{00000000-0005-0000-0000-00009B090000}"/>
    <cellStyle name="Верт. заголовок" xfId="2220" xr:uid="{00000000-0005-0000-0000-00009C090000}"/>
    <cellStyle name="Вывод 2" xfId="2400" xr:uid="{00000000-0005-0000-0000-00009D090000}"/>
    <cellStyle name="Вывод 2 2" xfId="3437" xr:uid="{00000000-0005-0000-0000-00009E090000}"/>
    <cellStyle name="Вывод 3" xfId="2342" xr:uid="{00000000-0005-0000-0000-00009F090000}"/>
    <cellStyle name="Вычисление 2" xfId="2401" xr:uid="{00000000-0005-0000-0000-0000A0090000}"/>
    <cellStyle name="Вычисление 2 2" xfId="3444" xr:uid="{00000000-0005-0000-0000-0000A1090000}"/>
    <cellStyle name="Вычисление 3" xfId="2343" xr:uid="{00000000-0005-0000-0000-0000A2090000}"/>
    <cellStyle name="Дата" xfId="2221" xr:uid="{00000000-0005-0000-0000-0000A3090000}"/>
    <cellStyle name="Денежный 2" xfId="2222" xr:uid="{00000000-0005-0000-0000-0000A4090000}"/>
    <cellStyle name="Денежный 3" xfId="2223" xr:uid="{00000000-0005-0000-0000-0000A5090000}"/>
    <cellStyle name="Денежный 4" xfId="2224" xr:uid="{00000000-0005-0000-0000-0000A6090000}"/>
    <cellStyle name="Денежный 5" xfId="2225" xr:uid="{00000000-0005-0000-0000-0000A7090000}"/>
    <cellStyle name="Денежный 6" xfId="5227" xr:uid="{694A716C-4B50-42F3-9A4E-CDB1C521FFFF}"/>
    <cellStyle name="Заголовок 1 2" xfId="2402" xr:uid="{00000000-0005-0000-0000-0000A8090000}"/>
    <cellStyle name="Заголовок 1 3" xfId="2344" xr:uid="{00000000-0005-0000-0000-0000A9090000}"/>
    <cellStyle name="Заголовок 2 2" xfId="2403" xr:uid="{00000000-0005-0000-0000-0000AA090000}"/>
    <cellStyle name="Заголовок 2 3" xfId="2345" xr:uid="{00000000-0005-0000-0000-0000AB090000}"/>
    <cellStyle name="Заголовок 3 2" xfId="2404" xr:uid="{00000000-0005-0000-0000-0000AC090000}"/>
    <cellStyle name="Заголовок 3 3" xfId="2346" xr:uid="{00000000-0005-0000-0000-0000AD090000}"/>
    <cellStyle name="Заголовок 4 2" xfId="2405" xr:uid="{00000000-0005-0000-0000-0000AE090000}"/>
    <cellStyle name="Заголовок 4 3" xfId="2347" xr:uid="{00000000-0005-0000-0000-0000AF090000}"/>
    <cellStyle name="Итог 2" xfId="2406" xr:uid="{00000000-0005-0000-0000-0000B0090000}"/>
    <cellStyle name="Итог 3" xfId="2348" xr:uid="{00000000-0005-0000-0000-0000B1090000}"/>
    <cellStyle name="Контрольная ячейка 2" xfId="2407" xr:uid="{00000000-0005-0000-0000-0000B2090000}"/>
    <cellStyle name="Контрольная ячейка 2 2" xfId="3829" xr:uid="{00000000-0005-0000-0000-0000B3090000}"/>
    <cellStyle name="Контрольная ячейка 3" xfId="2349" xr:uid="{00000000-0005-0000-0000-0000B4090000}"/>
    <cellStyle name="Название 2" xfId="2408" xr:uid="{00000000-0005-0000-0000-0000B5090000}"/>
    <cellStyle name="Название 3" xfId="2350" xr:uid="{00000000-0005-0000-0000-0000B6090000}"/>
    <cellStyle name="Невидимый" xfId="2226" xr:uid="{00000000-0005-0000-0000-0000B7090000}"/>
    <cellStyle name="недельный" xfId="2227" xr:uid="{00000000-0005-0000-0000-0000B8090000}"/>
    <cellStyle name="Нейтральный 2" xfId="2409" xr:uid="{00000000-0005-0000-0000-0000B9090000}"/>
    <cellStyle name="Нейтральный 2 2" xfId="3826" xr:uid="{00000000-0005-0000-0000-0000BA090000}"/>
    <cellStyle name="Нейтральный 3" xfId="2351" xr:uid="{00000000-0005-0000-0000-0000BB090000}"/>
    <cellStyle name="Обычный" xfId="0" builtinId="0"/>
    <cellStyle name="Обычный 10" xfId="2228" xr:uid="{00000000-0005-0000-0000-0000BD090000}"/>
    <cellStyle name="Обычный 10 2" xfId="2229" xr:uid="{00000000-0005-0000-0000-0000BE090000}"/>
    <cellStyle name="Обычный 10 2 2" xfId="3831" xr:uid="{00000000-0005-0000-0000-0000BF090000}"/>
    <cellStyle name="Обычный 10 2 3" xfId="3874" xr:uid="{9A515B80-B471-494B-8229-DDE2A8A7D647}"/>
    <cellStyle name="Обычный 10 3" xfId="2230" xr:uid="{00000000-0005-0000-0000-0000C0090000}"/>
    <cellStyle name="Обычный 10 3 2" xfId="2310" xr:uid="{00000000-0005-0000-0000-0000C1090000}"/>
    <cellStyle name="Обычный 10 3 2 2" xfId="3811" xr:uid="{00000000-0005-0000-0000-0000C2090000}"/>
    <cellStyle name="Обычный 10 3 2 2 2" xfId="5192" xr:uid="{5C7F414B-907F-479B-AF2D-222CB4CA8C9E}"/>
    <cellStyle name="Обычный 10 3 2 3" xfId="3454" xr:uid="{00000000-0005-0000-0000-0000C3090000}"/>
    <cellStyle name="Обычный 10 3 2 3 2" xfId="4835" xr:uid="{BDA84910-DD6A-4616-BB78-E081BCBE43F1}"/>
    <cellStyle name="Обычный 10 3 2 4" xfId="3086" xr:uid="{00000000-0005-0000-0000-0000C4090000}"/>
    <cellStyle name="Обычный 10 3 2 4 2" xfId="4478" xr:uid="{BBA00577-5B7F-4108-9961-DA6B9FE6683A}"/>
    <cellStyle name="Обычный 10 3 2 5" xfId="2866" xr:uid="{00000000-0005-0000-0000-0000C5090000}"/>
    <cellStyle name="Обычный 10 3 2 5 2" xfId="4261" xr:uid="{F32A81DB-14C0-40C3-81EB-0BB1F22063BD}"/>
    <cellStyle name="Обычный 10 3 2 6" xfId="5209" xr:uid="{4305F8F1-1C66-4BC7-8187-00F3E56584CA}"/>
    <cellStyle name="Обычный 10 3 2 7" xfId="3901" xr:uid="{79D95524-5EB6-45F5-A671-B628780C8EB3}"/>
    <cellStyle name="Обычный 10 3 3" xfId="3804" xr:uid="{00000000-0005-0000-0000-0000C6090000}"/>
    <cellStyle name="Обычный 10 3 3 2" xfId="5185" xr:uid="{DFA09600-B320-4FC7-92B8-A2E3A3759647}"/>
    <cellStyle name="Обычный 10 3 4" xfId="3447" xr:uid="{00000000-0005-0000-0000-0000C7090000}"/>
    <cellStyle name="Обычный 10 3 4 2" xfId="4828" xr:uid="{E4BD1FCB-D162-4DA8-BABD-104DCD6B8203}"/>
    <cellStyle name="Обычный 10 3 5" xfId="3078" xr:uid="{00000000-0005-0000-0000-0000C8090000}"/>
    <cellStyle name="Обычный 10 3 5 2" xfId="4470" xr:uid="{630E476E-6515-4585-8270-9841033E63BE}"/>
    <cellStyle name="Обычный 10 3 6" xfId="2801" xr:uid="{00000000-0005-0000-0000-0000C9090000}"/>
    <cellStyle name="Обычный 10 3 6 2" xfId="4254" xr:uid="{281317BA-ECA2-4EA6-A266-F7AF337F883E}"/>
    <cellStyle name="Обычный 10 3 7" xfId="5202" xr:uid="{7797CDEC-1622-4885-AB3A-FBAF057CA592}"/>
    <cellStyle name="Обычный 10 3 8" xfId="3893" xr:uid="{D1AF3941-6F9F-4A76-B8EA-4B019BA218C0}"/>
    <cellStyle name="Обычный 10 4" xfId="2874" xr:uid="{00000000-0005-0000-0000-0000CA090000}"/>
    <cellStyle name="Обычный 11" xfId="2758" xr:uid="{00000000-0005-0000-0000-0000CB090000}"/>
    <cellStyle name="Обычный 11 2" xfId="2875" xr:uid="{00000000-0005-0000-0000-0000CC090000}"/>
    <cellStyle name="Обычный 11 2 2" xfId="3802" xr:uid="{00000000-0005-0000-0000-0000CD090000}"/>
    <cellStyle name="Обычный 11 2 2 2" xfId="5183" xr:uid="{D72BDF02-59DB-4CAA-9B15-DC4300CD2536}"/>
    <cellStyle name="Обычный 11 3" xfId="3818" xr:uid="{00000000-0005-0000-0000-0000CE090000}"/>
    <cellStyle name="Обычный 11 4" xfId="3434" xr:uid="{00000000-0005-0000-0000-0000CF090000}"/>
    <cellStyle name="Обычный 11 4 2" xfId="4826" xr:uid="{B14B7143-5E17-4C84-9976-98D6E263D1DD}"/>
    <cellStyle name="Обычный 11 5" xfId="3050" xr:uid="{00000000-0005-0000-0000-0000D0090000}"/>
    <cellStyle name="Обычный 11 5 2" xfId="4442" xr:uid="{BCEE6459-DA7E-4BB2-A6A9-F7E51CDCE703}"/>
    <cellStyle name="Обычный 11 6" xfId="4252" xr:uid="{254B38EB-3018-4C1E-9BD4-F34B7B0B2526}"/>
    <cellStyle name="Обычный 12" xfId="2592" xr:uid="{00000000-0005-0000-0000-0000D1090000}"/>
    <cellStyle name="Обычный 12 2" xfId="2231" xr:uid="{00000000-0005-0000-0000-0000D2090000}"/>
    <cellStyle name="Обычный 12 2 2" xfId="2802" xr:uid="{00000000-0005-0000-0000-0000D3090000}"/>
    <cellStyle name="Обычный 12 2 3" xfId="2362" xr:uid="{00000000-0005-0000-0000-0000D4090000}"/>
    <cellStyle name="Обычный 12 3" xfId="3817" xr:uid="{00000000-0005-0000-0000-0000D5090000}"/>
    <cellStyle name="Обычный 12 3 2" xfId="5198" xr:uid="{86B7710F-9CF9-48F3-BEBE-771185E46210}"/>
    <cellStyle name="Обычный 12 4" xfId="4086" xr:uid="{A3025646-BDEF-4A57-876F-EB42A218D79A}"/>
    <cellStyle name="Обычный 13" xfId="2873" xr:uid="{00000000-0005-0000-0000-0000D6090000}"/>
    <cellStyle name="Обычный 13 2" xfId="4268" xr:uid="{902440EE-2419-4759-98E3-ABF137923A3E}"/>
    <cellStyle name="Обычный 14" xfId="3084" xr:uid="{00000000-0005-0000-0000-0000D7090000}"/>
    <cellStyle name="Обычный 14 2" xfId="4476" xr:uid="{68C8F221-3B60-4D8F-AF54-CF212F957AE3}"/>
    <cellStyle name="Обычный 15" xfId="2316" xr:uid="{00000000-0005-0000-0000-0000D8090000}"/>
    <cellStyle name="Обычный 15 2" xfId="3907" xr:uid="{D4918589-F09F-47CC-83A3-035987FB0BC4}"/>
    <cellStyle name="Обычный 16" xfId="5201" xr:uid="{7425795D-DEF8-4C80-AEE0-9FFCDA922535}"/>
    <cellStyle name="Обычный 17" xfId="3866" xr:uid="{6D361A74-FF18-47C1-9DCA-96928462AEE0}"/>
    <cellStyle name="Обычный 2" xfId="2232" xr:uid="{00000000-0005-0000-0000-0000D9090000}"/>
    <cellStyle name="Обычный 2 2" xfId="2233" xr:uid="{00000000-0005-0000-0000-0000DA090000}"/>
    <cellStyle name="Обычный 2 26 2" xfId="2422" xr:uid="{00000000-0005-0000-0000-0000DB090000}"/>
    <cellStyle name="Обычный 2 3" xfId="2803" xr:uid="{00000000-0005-0000-0000-0000DC090000}"/>
    <cellStyle name="Обычный 2 4" xfId="2352" xr:uid="{00000000-0005-0000-0000-0000DD090000}"/>
    <cellStyle name="Обычный 3" xfId="2234" xr:uid="{00000000-0005-0000-0000-0000DE090000}"/>
    <cellStyle name="Обычный 3 2" xfId="2235" xr:uid="{00000000-0005-0000-0000-0000DF090000}"/>
    <cellStyle name="Обычный 3 2 2" xfId="2876" xr:uid="{00000000-0005-0000-0000-0000E0090000}"/>
    <cellStyle name="Обычный 3 2 2 2" xfId="2363" xr:uid="{00000000-0005-0000-0000-0000E1090000}"/>
    <cellStyle name="Обычный 3 2 3" xfId="2371" xr:uid="{00000000-0005-0000-0000-0000E2090000}"/>
    <cellStyle name="Обычный 3 21" xfId="2417" xr:uid="{00000000-0005-0000-0000-0000E3090000}"/>
    <cellStyle name="Обычный 3 3" xfId="2236" xr:uid="{00000000-0005-0000-0000-0000E4090000}"/>
    <cellStyle name="Обычный 3 3 2" xfId="3438" xr:uid="{00000000-0005-0000-0000-0000E5090000}"/>
    <cellStyle name="Обычный 3 4" xfId="2237" xr:uid="{00000000-0005-0000-0000-0000E6090000}"/>
    <cellStyle name="Обычный 3 5" xfId="2238" xr:uid="{00000000-0005-0000-0000-0000E7090000}"/>
    <cellStyle name="Обычный 4" xfId="2239" xr:uid="{00000000-0005-0000-0000-0000E8090000}"/>
    <cellStyle name="Обычный 4 10" xfId="3894" xr:uid="{DC51E7D7-B8A3-4724-9C6E-6CD5DE06E668}"/>
    <cellStyle name="Обычный 4 2" xfId="2240" xr:uid="{00000000-0005-0000-0000-0000E9090000}"/>
    <cellStyle name="Обычный 4 2 2" xfId="2805" xr:uid="{00000000-0005-0000-0000-0000EA090000}"/>
    <cellStyle name="Обычный 4 2 3" xfId="2370" xr:uid="{00000000-0005-0000-0000-0000EB090000}"/>
    <cellStyle name="Обычный 4 3" xfId="2241" xr:uid="{00000000-0005-0000-0000-0000EC090000}"/>
    <cellStyle name="Обычный 4 3 2" xfId="2312" xr:uid="{00000000-0005-0000-0000-0000ED090000}"/>
    <cellStyle name="Обычный 4 3 2 2" xfId="3813" xr:uid="{00000000-0005-0000-0000-0000EE090000}"/>
    <cellStyle name="Обычный 4 3 2 2 2" xfId="5194" xr:uid="{D8B4E6E5-D1B6-4F3B-B228-F05EA3C79A05}"/>
    <cellStyle name="Обычный 4 3 2 3" xfId="3456" xr:uid="{00000000-0005-0000-0000-0000EF090000}"/>
    <cellStyle name="Обычный 4 3 2 3 2" xfId="4837" xr:uid="{E0B3DE61-A33C-4654-B96A-980A81CF41D5}"/>
    <cellStyle name="Обычный 4 3 2 4" xfId="3088" xr:uid="{00000000-0005-0000-0000-0000F0090000}"/>
    <cellStyle name="Обычный 4 3 2 4 2" xfId="4480" xr:uid="{AF694BA8-5B55-4765-ABD4-075C20888602}"/>
    <cellStyle name="Обычный 4 3 2 5" xfId="2868" xr:uid="{00000000-0005-0000-0000-0000F1090000}"/>
    <cellStyle name="Обычный 4 3 2 5 2" xfId="4263" xr:uid="{B461708D-8EAB-4589-B5B8-8651B4CA07B5}"/>
    <cellStyle name="Обычный 4 3 2 6" xfId="5211" xr:uid="{061D7181-9092-4040-A665-6907FA6F1DD6}"/>
    <cellStyle name="Обычный 4 3 2 7" xfId="3903" xr:uid="{56D2E444-A567-4533-B60E-8A3351060445}"/>
    <cellStyle name="Обычный 4 3 3" xfId="3806" xr:uid="{00000000-0005-0000-0000-0000F2090000}"/>
    <cellStyle name="Обычный 4 3 3 2" xfId="5187" xr:uid="{2873DA89-D79A-40A4-9E17-593740529EC3}"/>
    <cellStyle name="Обычный 4 3 4" xfId="3449" xr:uid="{00000000-0005-0000-0000-0000F3090000}"/>
    <cellStyle name="Обычный 4 3 4 2" xfId="4830" xr:uid="{DD0FD750-78CB-4DB2-8BCE-93ED5052CF7C}"/>
    <cellStyle name="Обычный 4 3 5" xfId="3080" xr:uid="{00000000-0005-0000-0000-0000F4090000}"/>
    <cellStyle name="Обычный 4 3 5 2" xfId="4472" xr:uid="{25BDBEE3-6952-450F-973A-F5A704179876}"/>
    <cellStyle name="Обычный 4 3 6" xfId="2806" xr:uid="{00000000-0005-0000-0000-0000F5090000}"/>
    <cellStyle name="Обычный 4 3 6 2" xfId="4256" xr:uid="{A8F17F8F-73F7-4975-B10C-73520D167BD2}"/>
    <cellStyle name="Обычный 4 3 7" xfId="5204" xr:uid="{E73D9F57-1EEE-4B67-9FC4-83C8B2ADDECE}"/>
    <cellStyle name="Обычный 4 3 8" xfId="3895" xr:uid="{49CFE2A1-F0CD-47AD-922D-D4F5C0D3A722}"/>
    <cellStyle name="Обычный 4 4" xfId="2242" xr:uid="{00000000-0005-0000-0000-0000F6090000}"/>
    <cellStyle name="Обычный 4 5" xfId="2311" xr:uid="{00000000-0005-0000-0000-0000F7090000}"/>
    <cellStyle name="Обычный 4 5 2" xfId="3812" xr:uid="{00000000-0005-0000-0000-0000F8090000}"/>
    <cellStyle name="Обычный 4 5 2 2" xfId="5193" xr:uid="{DF5EA0B8-33D7-481B-B414-F3D236C7918A}"/>
    <cellStyle name="Обычный 4 5 3" xfId="3455" xr:uid="{00000000-0005-0000-0000-0000F9090000}"/>
    <cellStyle name="Обычный 4 5 3 2" xfId="4836" xr:uid="{08400611-736F-4022-86F0-115D870BB8B3}"/>
    <cellStyle name="Обычный 4 5 4" xfId="3087" xr:uid="{00000000-0005-0000-0000-0000FA090000}"/>
    <cellStyle name="Обычный 4 5 4 2" xfId="4479" xr:uid="{8D9C5540-F6F4-4013-A5BC-4736EC376A6B}"/>
    <cellStyle name="Обычный 4 5 5" xfId="2867" xr:uid="{00000000-0005-0000-0000-0000FB090000}"/>
    <cellStyle name="Обычный 4 5 5 2" xfId="4262" xr:uid="{539AA1B2-DB34-42EF-AF7E-28F18817AF10}"/>
    <cellStyle name="Обычный 4 5 6" xfId="5210" xr:uid="{16721432-E95A-446F-8688-7F4B4298651C}"/>
    <cellStyle name="Обычный 4 5 7" xfId="3902" xr:uid="{D2A608BD-0A14-4BF9-8104-70B6B3A4E4FA}"/>
    <cellStyle name="Обычный 4 6" xfId="2804" xr:uid="{00000000-0005-0000-0000-0000FC090000}"/>
    <cellStyle name="Обычный 4 6 2" xfId="3805" xr:uid="{00000000-0005-0000-0000-0000FD090000}"/>
    <cellStyle name="Обычный 4 6 2 2" xfId="5186" xr:uid="{D70FB143-67BE-4537-A038-5DE4A4435019}"/>
    <cellStyle name="Обычный 4 6 3" xfId="3448" xr:uid="{00000000-0005-0000-0000-0000FE090000}"/>
    <cellStyle name="Обычный 4 6 3 2" xfId="4829" xr:uid="{FAE60CD6-E024-40A1-B1C6-C1198E47364E}"/>
    <cellStyle name="Обычный 4 6 4" xfId="3079" xr:uid="{00000000-0005-0000-0000-0000FF090000}"/>
    <cellStyle name="Обычный 4 6 4 2" xfId="4471" xr:uid="{1D0E8294-B578-4DB3-819E-A5A82A7BCF67}"/>
    <cellStyle name="Обычный 4 6 5" xfId="4255" xr:uid="{0D93C07A-B071-4D43-A2F3-6DCB1A977D4D}"/>
    <cellStyle name="Обычный 4 7" xfId="3825" xr:uid="{00000000-0005-0000-0000-0000000A0000}"/>
    <cellStyle name="Обычный 4 8" xfId="2359" xr:uid="{00000000-0005-0000-0000-0000010A0000}"/>
    <cellStyle name="Обычный 4 9" xfId="5203" xr:uid="{F2431573-A297-4D27-96B1-BE12CF31EF89}"/>
    <cellStyle name="Обычный 5" xfId="2243" xr:uid="{00000000-0005-0000-0000-0000020A0000}"/>
    <cellStyle name="Обычный 5 2" xfId="2244" xr:uid="{00000000-0005-0000-0000-0000030A0000}"/>
    <cellStyle name="Обычный 5 3" xfId="2807" xr:uid="{00000000-0005-0000-0000-0000040A0000}"/>
    <cellStyle name="Обычный 5 4" xfId="3442" xr:uid="{00000000-0005-0000-0000-0000050A0000}"/>
    <cellStyle name="Обычный 5 5" xfId="2360" xr:uid="{00000000-0005-0000-0000-0000060A0000}"/>
    <cellStyle name="Обычный 6" xfId="2245" xr:uid="{00000000-0005-0000-0000-0000070A0000}"/>
    <cellStyle name="Обычный 6 10" xfId="2586" xr:uid="{00000000-0005-0000-0000-0000080A0000}"/>
    <cellStyle name="Обычный 6 10 2" xfId="3631" xr:uid="{00000000-0005-0000-0000-0000090A0000}"/>
    <cellStyle name="Обычный 6 10 2 2" xfId="5012" xr:uid="{36FECA07-4DC7-409F-88FE-789BF3C661C7}"/>
    <cellStyle name="Обычный 6 10 3" xfId="3263" xr:uid="{00000000-0005-0000-0000-00000A0A0000}"/>
    <cellStyle name="Обычный 6 10 3 2" xfId="4655" xr:uid="{6BBC2E07-5B9F-4B13-90A9-9CADC0242DAC}"/>
    <cellStyle name="Обычный 6 10 4" xfId="4080" xr:uid="{774BC521-4523-49E5-9192-36E28C4ED757}"/>
    <cellStyle name="Обычный 6 11" xfId="3460" xr:uid="{00000000-0005-0000-0000-00000B0A0000}"/>
    <cellStyle name="Обычный 6 11 2" xfId="4841" xr:uid="{3E1C5577-C6BB-4E72-84ED-7B6A646F7CB5}"/>
    <cellStyle name="Обычный 6 12" xfId="3092" xr:uid="{00000000-0005-0000-0000-00000C0A0000}"/>
    <cellStyle name="Обычный 6 12 2" xfId="4484" xr:uid="{54969229-3E0E-481A-B9D4-FFC1F93278CA}"/>
    <cellStyle name="Обычный 6 13" xfId="2879" xr:uid="{00000000-0005-0000-0000-00000D0A0000}"/>
    <cellStyle name="Обычный 6 13 2" xfId="4271" xr:uid="{296FF0AE-F685-4905-9D0B-1B275357CD80}"/>
    <cellStyle name="Обычный 6 14" xfId="2361" xr:uid="{00000000-0005-0000-0000-00000E0A0000}"/>
    <cellStyle name="Обычный 6 14 2" xfId="3909" xr:uid="{B33B8B20-EE2D-43FA-99DC-65735AAA8049}"/>
    <cellStyle name="Обычный 6 15" xfId="5205" xr:uid="{A44CA595-E2DE-479D-8696-2FCFBE03CDD9}"/>
    <cellStyle name="Обычный 6 16" xfId="3896" xr:uid="{A670AAF9-8452-4F8C-A3F1-97D513810DC0}"/>
    <cellStyle name="Обычный 6 2" xfId="2313" xr:uid="{00000000-0005-0000-0000-00000F0A0000}"/>
    <cellStyle name="Обычный 6 2 10" xfId="2869" xr:uid="{00000000-0005-0000-0000-0000100A0000}"/>
    <cellStyle name="Обычный 6 2 10 2" xfId="3814" xr:uid="{00000000-0005-0000-0000-0000110A0000}"/>
    <cellStyle name="Обычный 6 2 10 2 2" xfId="5195" xr:uid="{B65EC9DA-D284-4092-9434-22BB44463BB0}"/>
    <cellStyle name="Обычный 6 2 10 3" xfId="3457" xr:uid="{00000000-0005-0000-0000-0000120A0000}"/>
    <cellStyle name="Обычный 6 2 10 3 2" xfId="4838" xr:uid="{5A6E1569-42AB-4C2E-9E46-5E4B1CF9CC87}"/>
    <cellStyle name="Обычный 6 2 10 4" xfId="3089" xr:uid="{00000000-0005-0000-0000-0000130A0000}"/>
    <cellStyle name="Обычный 6 2 10 4 2" xfId="4481" xr:uid="{541CB484-A6CE-4DC4-9013-4F8DA96A5F71}"/>
    <cellStyle name="Обычный 6 2 10 5" xfId="4264" xr:uid="{4C401209-4108-49E4-9BB3-AD0B08C16ABE}"/>
    <cellStyle name="Обычный 6 2 11" xfId="2589" xr:uid="{00000000-0005-0000-0000-0000140A0000}"/>
    <cellStyle name="Обычный 6 2 11 2" xfId="3634" xr:uid="{00000000-0005-0000-0000-0000150A0000}"/>
    <cellStyle name="Обычный 6 2 11 2 2" xfId="5015" xr:uid="{24A25B37-DAF2-4990-877F-3A93F7D83882}"/>
    <cellStyle name="Обычный 6 2 11 3" xfId="3266" xr:uid="{00000000-0005-0000-0000-0000160A0000}"/>
    <cellStyle name="Обычный 6 2 11 3 2" xfId="4658" xr:uid="{994CDAF8-19D2-4ABD-9E9B-75F4FD43EC77}"/>
    <cellStyle name="Обычный 6 2 11 4" xfId="4083" xr:uid="{168D07E2-D086-4C93-8FDD-9177C2CFAC43}"/>
    <cellStyle name="Обычный 6 2 12" xfId="3463" xr:uid="{00000000-0005-0000-0000-0000170A0000}"/>
    <cellStyle name="Обычный 6 2 12 2" xfId="4844" xr:uid="{2FB46452-4627-468B-980E-70E1A94F2AD4}"/>
    <cellStyle name="Обычный 6 2 13" xfId="3095" xr:uid="{00000000-0005-0000-0000-0000180A0000}"/>
    <cellStyle name="Обычный 6 2 13 2" xfId="4487" xr:uid="{B1899BFA-802F-43FE-A904-2760A7733542}"/>
    <cellStyle name="Обычный 6 2 14" xfId="2882" xr:uid="{00000000-0005-0000-0000-0000190A0000}"/>
    <cellStyle name="Обычный 6 2 14 2" xfId="4274" xr:uid="{FC8AB7D5-593C-4ACE-9D0D-F725C7D02683}"/>
    <cellStyle name="Обычный 6 2 15" xfId="2367" xr:uid="{00000000-0005-0000-0000-00001A0A0000}"/>
    <cellStyle name="Обычный 6 2 15 2" xfId="3912" xr:uid="{650DC261-C8EA-48AA-B3A0-138A4078441A}"/>
    <cellStyle name="Обычный 6 2 16" xfId="5212" xr:uid="{0C67F9DF-BD91-4DE0-8A4E-A166E1B4A7B5}"/>
    <cellStyle name="Обычный 6 2 17" xfId="3904" xr:uid="{C7E5E728-0B9B-475F-90A6-06BFA6B9E020}"/>
    <cellStyle name="Обычный 6 2 2" xfId="2368" xr:uid="{00000000-0005-0000-0000-00001B0A0000}"/>
    <cellStyle name="Обычный 6 2 2 10" xfId="3464" xr:uid="{00000000-0005-0000-0000-00001C0A0000}"/>
    <cellStyle name="Обычный 6 2 2 10 2" xfId="4845" xr:uid="{199AA80B-34E9-48FC-A858-CD6E09E40955}"/>
    <cellStyle name="Обычный 6 2 2 11" xfId="3096" xr:uid="{00000000-0005-0000-0000-00001D0A0000}"/>
    <cellStyle name="Обычный 6 2 2 11 2" xfId="4488" xr:uid="{27FE70E9-F595-46BD-9E38-9448F47D6783}"/>
    <cellStyle name="Обычный 6 2 2 12" xfId="2883" xr:uid="{00000000-0005-0000-0000-00001E0A0000}"/>
    <cellStyle name="Обычный 6 2 2 12 2" xfId="4275" xr:uid="{D6D51E0A-18F4-48DB-8A35-FE393602A1AC}"/>
    <cellStyle name="Обычный 6 2 2 13" xfId="3913" xr:uid="{3A5A77F0-8E72-4421-9853-A9FEA7A1C8E5}"/>
    <cellStyle name="Обычный 6 2 2 2" xfId="2424" xr:uid="{00000000-0005-0000-0000-00001F0A0000}"/>
    <cellStyle name="Обычный 6 2 2 2 10" xfId="3918" xr:uid="{1BA3F9E8-3FDF-4BDF-ACAE-0290158EBF46}"/>
    <cellStyle name="Обычный 6 2 2 2 2" xfId="2441" xr:uid="{00000000-0005-0000-0000-0000200A0000}"/>
    <cellStyle name="Обычный 6 2 2 2 2 2" xfId="2445" xr:uid="{00000000-0005-0000-0000-0000210A0000}"/>
    <cellStyle name="Обычный 6 2 2 2 2 2 2" xfId="2446" xr:uid="{00000000-0005-0000-0000-0000220A0000}"/>
    <cellStyle name="Обычный 6 2 2 2 2 2 2 2" xfId="2618" xr:uid="{00000000-0005-0000-0000-0000230A0000}"/>
    <cellStyle name="Обычный 6 2 2 2 2 2 2 2 2" xfId="3662" xr:uid="{00000000-0005-0000-0000-0000240A0000}"/>
    <cellStyle name="Обычный 6 2 2 2 2 2 2 2 2 2" xfId="5043" xr:uid="{66FC5D8A-D7CE-4A48-9B17-CDEAE6829B67}"/>
    <cellStyle name="Обычный 6 2 2 2 2 2 2 2 3" xfId="3294" xr:uid="{00000000-0005-0000-0000-0000250A0000}"/>
    <cellStyle name="Обычный 6 2 2 2 2 2 2 2 3 2" xfId="4686" xr:uid="{EE0E0F25-335B-42D2-8DB7-4D52F630E631}"/>
    <cellStyle name="Обычный 6 2 2 2 2 2 2 2 4" xfId="4112" xr:uid="{E5B3612C-D2D5-437C-A211-5C7CBA82FD85}"/>
    <cellStyle name="Обычный 6 2 2 2 2 2 2 3" xfId="3491" xr:uid="{00000000-0005-0000-0000-0000260A0000}"/>
    <cellStyle name="Обычный 6 2 2 2 2 2 2 3 2" xfId="4872" xr:uid="{8935879F-EE2F-4B26-B5E4-B833BD18786D}"/>
    <cellStyle name="Обычный 6 2 2 2 2 2 2 4" xfId="3123" xr:uid="{00000000-0005-0000-0000-0000270A0000}"/>
    <cellStyle name="Обычный 6 2 2 2 2 2 2 4 2" xfId="4515" xr:uid="{44FE4154-C767-4922-8C7B-C8F9CD1770EC}"/>
    <cellStyle name="Обычный 6 2 2 2 2 2 2 5" xfId="2910" xr:uid="{00000000-0005-0000-0000-0000280A0000}"/>
    <cellStyle name="Обычный 6 2 2 2 2 2 2 5 2" xfId="4302" xr:uid="{439D4402-5090-440E-822A-963C7E7A7A14}"/>
    <cellStyle name="Обычный 6 2 2 2 2 2 2 6" xfId="3940" xr:uid="{AD71F953-34F3-4798-852E-0C652B1833A1}"/>
    <cellStyle name="Обычный 6 2 2 2 2 2 3" xfId="2447" xr:uid="{00000000-0005-0000-0000-0000290A0000}"/>
    <cellStyle name="Обычный 6 2 2 2 2 2 3 2" xfId="2619" xr:uid="{00000000-0005-0000-0000-00002A0A0000}"/>
    <cellStyle name="Обычный 6 2 2 2 2 2 3 2 2" xfId="3663" xr:uid="{00000000-0005-0000-0000-00002B0A0000}"/>
    <cellStyle name="Обычный 6 2 2 2 2 2 3 2 2 2" xfId="5044" xr:uid="{26E51ACB-1FE9-464E-A449-21A5194C2306}"/>
    <cellStyle name="Обычный 6 2 2 2 2 2 3 2 3" xfId="3295" xr:uid="{00000000-0005-0000-0000-00002C0A0000}"/>
    <cellStyle name="Обычный 6 2 2 2 2 2 3 2 3 2" xfId="4687" xr:uid="{0AD1E70F-AC87-432B-B286-6F2DCDDC0FF9}"/>
    <cellStyle name="Обычный 6 2 2 2 2 2 3 2 4" xfId="4113" xr:uid="{90785922-ADAD-403E-9FAF-E70B056A8D8F}"/>
    <cellStyle name="Обычный 6 2 2 2 2 2 3 3" xfId="3492" xr:uid="{00000000-0005-0000-0000-00002D0A0000}"/>
    <cellStyle name="Обычный 6 2 2 2 2 2 3 3 2" xfId="4873" xr:uid="{6BC62C46-20D1-48F3-ABA4-E62C6535B3C8}"/>
    <cellStyle name="Обычный 6 2 2 2 2 2 3 4" xfId="3124" xr:uid="{00000000-0005-0000-0000-00002E0A0000}"/>
    <cellStyle name="Обычный 6 2 2 2 2 2 3 4 2" xfId="4516" xr:uid="{61BF5067-BE20-4920-A6FE-6F3582B97132}"/>
    <cellStyle name="Обычный 6 2 2 2 2 2 3 5" xfId="2911" xr:uid="{00000000-0005-0000-0000-00002F0A0000}"/>
    <cellStyle name="Обычный 6 2 2 2 2 2 3 5 2" xfId="4303" xr:uid="{A050290A-4B1D-4FE5-A388-D20528ACC39A}"/>
    <cellStyle name="Обычный 6 2 2 2 2 2 3 6" xfId="3941" xr:uid="{9698715A-1D64-44AA-98F4-190E258BA9DA}"/>
    <cellStyle name="Обычный 6 2 2 2 2 2 4" xfId="2617" xr:uid="{00000000-0005-0000-0000-0000300A0000}"/>
    <cellStyle name="Обычный 6 2 2 2 2 2 4 2" xfId="3661" xr:uid="{00000000-0005-0000-0000-0000310A0000}"/>
    <cellStyle name="Обычный 6 2 2 2 2 2 4 2 2" xfId="5042" xr:uid="{26135641-3DF6-4C3E-B3E2-DB539501C0CC}"/>
    <cellStyle name="Обычный 6 2 2 2 2 2 4 3" xfId="3293" xr:uid="{00000000-0005-0000-0000-0000320A0000}"/>
    <cellStyle name="Обычный 6 2 2 2 2 2 4 3 2" xfId="4685" xr:uid="{D1E70B0C-7DE7-4F48-9DE9-44FAED64D89C}"/>
    <cellStyle name="Обычный 6 2 2 2 2 2 4 4" xfId="4111" xr:uid="{C4330799-C108-4B35-94F1-3C0A4996F8C8}"/>
    <cellStyle name="Обычный 6 2 2 2 2 2 5" xfId="3490" xr:uid="{00000000-0005-0000-0000-0000330A0000}"/>
    <cellStyle name="Обычный 6 2 2 2 2 2 5 2" xfId="4871" xr:uid="{C81147AD-EAA6-40EB-9075-C6904B0BDB16}"/>
    <cellStyle name="Обычный 6 2 2 2 2 2 6" xfId="3122" xr:uid="{00000000-0005-0000-0000-0000340A0000}"/>
    <cellStyle name="Обычный 6 2 2 2 2 2 6 2" xfId="4514" xr:uid="{658A643A-AE15-4843-97A2-64DCEA2AB500}"/>
    <cellStyle name="Обычный 6 2 2 2 2 2 7" xfId="2909" xr:uid="{00000000-0005-0000-0000-0000350A0000}"/>
    <cellStyle name="Обычный 6 2 2 2 2 2 7 2" xfId="4301" xr:uid="{A321C577-E4B5-4002-8F0C-9C566BF97E61}"/>
    <cellStyle name="Обычный 6 2 2 2 2 2 8" xfId="3939" xr:uid="{193042BF-43D9-4CA1-99AD-2550A7D4A757}"/>
    <cellStyle name="Обычный 6 2 2 2 2 3" xfId="2448" xr:uid="{00000000-0005-0000-0000-0000360A0000}"/>
    <cellStyle name="Обычный 6 2 2 2 2 3 2" xfId="2620" xr:uid="{00000000-0005-0000-0000-0000370A0000}"/>
    <cellStyle name="Обычный 6 2 2 2 2 3 2 2" xfId="3664" xr:uid="{00000000-0005-0000-0000-0000380A0000}"/>
    <cellStyle name="Обычный 6 2 2 2 2 3 2 2 2" xfId="5045" xr:uid="{FE6BA67A-C7DE-4B01-AD77-069CADF3CA1D}"/>
    <cellStyle name="Обычный 6 2 2 2 2 3 2 3" xfId="3296" xr:uid="{00000000-0005-0000-0000-0000390A0000}"/>
    <cellStyle name="Обычный 6 2 2 2 2 3 2 3 2" xfId="4688" xr:uid="{F8602CFE-08DA-4AAB-9C13-1B0822E84BCF}"/>
    <cellStyle name="Обычный 6 2 2 2 2 3 2 4" xfId="4114" xr:uid="{31590F3E-780F-4157-8D96-E3438EC071F5}"/>
    <cellStyle name="Обычный 6 2 2 2 2 3 3" xfId="3493" xr:uid="{00000000-0005-0000-0000-00003A0A0000}"/>
    <cellStyle name="Обычный 6 2 2 2 2 3 3 2" xfId="4874" xr:uid="{B50A75FD-43DE-4B48-A78D-09E3C6A2C043}"/>
    <cellStyle name="Обычный 6 2 2 2 2 3 4" xfId="3125" xr:uid="{00000000-0005-0000-0000-00003B0A0000}"/>
    <cellStyle name="Обычный 6 2 2 2 2 3 4 2" xfId="4517" xr:uid="{81F59415-A743-4B1C-9C48-449BEE403FC1}"/>
    <cellStyle name="Обычный 6 2 2 2 2 3 5" xfId="2912" xr:uid="{00000000-0005-0000-0000-00003C0A0000}"/>
    <cellStyle name="Обычный 6 2 2 2 2 3 5 2" xfId="4304" xr:uid="{BCE36842-35B2-42B1-A77E-80BCE0A34EA6}"/>
    <cellStyle name="Обычный 6 2 2 2 2 3 6" xfId="3942" xr:uid="{EAC6EFEB-101D-4315-88BB-F82DC58A7A7B}"/>
    <cellStyle name="Обычный 6 2 2 2 2 4" xfId="2449" xr:uid="{00000000-0005-0000-0000-00003D0A0000}"/>
    <cellStyle name="Обычный 6 2 2 2 2 4 2" xfId="2621" xr:uid="{00000000-0005-0000-0000-00003E0A0000}"/>
    <cellStyle name="Обычный 6 2 2 2 2 4 2 2" xfId="3665" xr:uid="{00000000-0005-0000-0000-00003F0A0000}"/>
    <cellStyle name="Обычный 6 2 2 2 2 4 2 2 2" xfId="5046" xr:uid="{63BDC838-7F15-48AC-AAF5-17393E8E1ECE}"/>
    <cellStyle name="Обычный 6 2 2 2 2 4 2 3" xfId="3297" xr:uid="{00000000-0005-0000-0000-0000400A0000}"/>
    <cellStyle name="Обычный 6 2 2 2 2 4 2 3 2" xfId="4689" xr:uid="{039EDC67-E1AC-41B6-94DF-E9CE0275227F}"/>
    <cellStyle name="Обычный 6 2 2 2 2 4 2 4" xfId="4115" xr:uid="{79604B6A-78F3-4D9B-8852-5361D7B45C8F}"/>
    <cellStyle name="Обычный 6 2 2 2 2 4 3" xfId="3494" xr:uid="{00000000-0005-0000-0000-0000410A0000}"/>
    <cellStyle name="Обычный 6 2 2 2 2 4 3 2" xfId="4875" xr:uid="{177B5518-91E1-4015-A558-F2E94D6C7E99}"/>
    <cellStyle name="Обычный 6 2 2 2 2 4 4" xfId="3126" xr:uid="{00000000-0005-0000-0000-0000420A0000}"/>
    <cellStyle name="Обычный 6 2 2 2 2 4 4 2" xfId="4518" xr:uid="{0B2812BF-2847-4D15-8FB8-C638AE67A87A}"/>
    <cellStyle name="Обычный 6 2 2 2 2 4 5" xfId="2913" xr:uid="{00000000-0005-0000-0000-0000430A0000}"/>
    <cellStyle name="Обычный 6 2 2 2 2 4 5 2" xfId="4305" xr:uid="{1AFA99A7-B37B-4BB7-8A65-142A88BE0387}"/>
    <cellStyle name="Обычный 6 2 2 2 2 4 6" xfId="3943" xr:uid="{841122AE-E100-4F17-BFC7-4E3ACBB3C2A8}"/>
    <cellStyle name="Обычный 6 2 2 2 2 5" xfId="2613" xr:uid="{00000000-0005-0000-0000-0000440A0000}"/>
    <cellStyle name="Обычный 6 2 2 2 2 5 2" xfId="3657" xr:uid="{00000000-0005-0000-0000-0000450A0000}"/>
    <cellStyle name="Обычный 6 2 2 2 2 5 2 2" xfId="5038" xr:uid="{96950791-F093-4DE5-B2B6-08F235E1F00A}"/>
    <cellStyle name="Обычный 6 2 2 2 2 5 3" xfId="3289" xr:uid="{00000000-0005-0000-0000-0000460A0000}"/>
    <cellStyle name="Обычный 6 2 2 2 2 5 3 2" xfId="4681" xr:uid="{360B5977-9FAE-402D-A208-4D21104D345F}"/>
    <cellStyle name="Обычный 6 2 2 2 2 5 4" xfId="4107" xr:uid="{C9C527D9-5469-4FDF-9667-1FC05CD3DA24}"/>
    <cellStyle name="Обычный 6 2 2 2 2 6" xfId="3486" xr:uid="{00000000-0005-0000-0000-0000470A0000}"/>
    <cellStyle name="Обычный 6 2 2 2 2 6 2" xfId="4867" xr:uid="{D8293596-FB1F-4865-A1AD-82C969CA161A}"/>
    <cellStyle name="Обычный 6 2 2 2 2 7" xfId="3118" xr:uid="{00000000-0005-0000-0000-0000480A0000}"/>
    <cellStyle name="Обычный 6 2 2 2 2 7 2" xfId="4510" xr:uid="{3BB1CE3F-3835-416B-84BB-864FDC23866B}"/>
    <cellStyle name="Обычный 6 2 2 2 2 8" xfId="2905" xr:uid="{00000000-0005-0000-0000-0000490A0000}"/>
    <cellStyle name="Обычный 6 2 2 2 2 8 2" xfId="4297" xr:uid="{2988987E-CD43-4399-A76A-19644B7DE491}"/>
    <cellStyle name="Обычный 6 2 2 2 2 9" xfId="3935" xr:uid="{9292E025-FA7D-4703-9F28-3C3BE2BAFDFE}"/>
    <cellStyle name="Обычный 6 2 2 2 3" xfId="2443" xr:uid="{00000000-0005-0000-0000-00004A0A0000}"/>
    <cellStyle name="Обычный 6 2 2 2 3 2" xfId="2450" xr:uid="{00000000-0005-0000-0000-00004B0A0000}"/>
    <cellStyle name="Обычный 6 2 2 2 3 2 2" xfId="2622" xr:uid="{00000000-0005-0000-0000-00004C0A0000}"/>
    <cellStyle name="Обычный 6 2 2 2 3 2 2 2" xfId="3666" xr:uid="{00000000-0005-0000-0000-00004D0A0000}"/>
    <cellStyle name="Обычный 6 2 2 2 3 2 2 2 2" xfId="5047" xr:uid="{E5FFA7A0-07F8-446F-BBC2-E8A689DCAA9A}"/>
    <cellStyle name="Обычный 6 2 2 2 3 2 2 3" xfId="3298" xr:uid="{00000000-0005-0000-0000-00004E0A0000}"/>
    <cellStyle name="Обычный 6 2 2 2 3 2 2 3 2" xfId="4690" xr:uid="{4324186E-5307-4C12-B831-89544FAD7AB0}"/>
    <cellStyle name="Обычный 6 2 2 2 3 2 2 4" xfId="4116" xr:uid="{F0063351-7DB5-404B-9480-16F6259BC19E}"/>
    <cellStyle name="Обычный 6 2 2 2 3 2 3" xfId="3495" xr:uid="{00000000-0005-0000-0000-00004F0A0000}"/>
    <cellStyle name="Обычный 6 2 2 2 3 2 3 2" xfId="4876" xr:uid="{754ADC79-E964-4C05-BEA9-0F60A15E9D9B}"/>
    <cellStyle name="Обычный 6 2 2 2 3 2 4" xfId="3127" xr:uid="{00000000-0005-0000-0000-0000500A0000}"/>
    <cellStyle name="Обычный 6 2 2 2 3 2 4 2" xfId="4519" xr:uid="{2EF3F90C-3E1E-4EA7-95B2-AE382ECA0678}"/>
    <cellStyle name="Обычный 6 2 2 2 3 2 5" xfId="2914" xr:uid="{00000000-0005-0000-0000-0000510A0000}"/>
    <cellStyle name="Обычный 6 2 2 2 3 2 5 2" xfId="4306" xr:uid="{70E62E45-804A-482C-8D93-55FBDD48AE36}"/>
    <cellStyle name="Обычный 6 2 2 2 3 2 6" xfId="3944" xr:uid="{E4DD534A-726E-4932-AB50-A24614B7579A}"/>
    <cellStyle name="Обычный 6 2 2 2 3 3" xfId="2451" xr:uid="{00000000-0005-0000-0000-0000520A0000}"/>
    <cellStyle name="Обычный 6 2 2 2 3 3 2" xfId="2623" xr:uid="{00000000-0005-0000-0000-0000530A0000}"/>
    <cellStyle name="Обычный 6 2 2 2 3 3 2 2" xfId="3667" xr:uid="{00000000-0005-0000-0000-0000540A0000}"/>
    <cellStyle name="Обычный 6 2 2 2 3 3 2 2 2" xfId="5048" xr:uid="{1DD6945C-A736-42AF-9417-AC0EACC53EAC}"/>
    <cellStyle name="Обычный 6 2 2 2 3 3 2 3" xfId="3299" xr:uid="{00000000-0005-0000-0000-0000550A0000}"/>
    <cellStyle name="Обычный 6 2 2 2 3 3 2 3 2" xfId="4691" xr:uid="{4EBC0ECF-F9EC-4C10-A6BD-F4ECD7D6F791}"/>
    <cellStyle name="Обычный 6 2 2 2 3 3 2 4" xfId="4117" xr:uid="{634E993F-BF9B-4736-B25B-7D1577B65459}"/>
    <cellStyle name="Обычный 6 2 2 2 3 3 3" xfId="3496" xr:uid="{00000000-0005-0000-0000-0000560A0000}"/>
    <cellStyle name="Обычный 6 2 2 2 3 3 3 2" xfId="4877" xr:uid="{1D070049-6DC0-48A3-85A5-620FD7A26A8E}"/>
    <cellStyle name="Обычный 6 2 2 2 3 3 4" xfId="3128" xr:uid="{00000000-0005-0000-0000-0000570A0000}"/>
    <cellStyle name="Обычный 6 2 2 2 3 3 4 2" xfId="4520" xr:uid="{6C6440AB-05FC-4A48-B92C-1BE8DDDD6D66}"/>
    <cellStyle name="Обычный 6 2 2 2 3 3 5" xfId="2915" xr:uid="{00000000-0005-0000-0000-0000580A0000}"/>
    <cellStyle name="Обычный 6 2 2 2 3 3 5 2" xfId="4307" xr:uid="{9124A6F0-1285-4692-82CC-C78EFE7582CD}"/>
    <cellStyle name="Обычный 6 2 2 2 3 3 6" xfId="3945" xr:uid="{F0DB9102-4EFE-46DD-BA62-6E9C166CF118}"/>
    <cellStyle name="Обычный 6 2 2 2 3 4" xfId="2615" xr:uid="{00000000-0005-0000-0000-0000590A0000}"/>
    <cellStyle name="Обычный 6 2 2 2 3 4 2" xfId="3659" xr:uid="{00000000-0005-0000-0000-00005A0A0000}"/>
    <cellStyle name="Обычный 6 2 2 2 3 4 2 2" xfId="5040" xr:uid="{3C48D1A6-9D97-424F-9ED2-03E76FA4AF8F}"/>
    <cellStyle name="Обычный 6 2 2 2 3 4 3" xfId="3291" xr:uid="{00000000-0005-0000-0000-00005B0A0000}"/>
    <cellStyle name="Обычный 6 2 2 2 3 4 3 2" xfId="4683" xr:uid="{AA889B80-AF9E-4432-9D35-09D6C70B528C}"/>
    <cellStyle name="Обычный 6 2 2 2 3 4 4" xfId="4109" xr:uid="{581B7A50-E67D-4BEE-86C8-A44590464CAE}"/>
    <cellStyle name="Обычный 6 2 2 2 3 5" xfId="3488" xr:uid="{00000000-0005-0000-0000-00005C0A0000}"/>
    <cellStyle name="Обычный 6 2 2 2 3 5 2" xfId="4869" xr:uid="{8C6F8D8C-EB9B-4F0A-B467-C39581E56C19}"/>
    <cellStyle name="Обычный 6 2 2 2 3 6" xfId="3120" xr:uid="{00000000-0005-0000-0000-00005D0A0000}"/>
    <cellStyle name="Обычный 6 2 2 2 3 6 2" xfId="4512" xr:uid="{4A9F953B-DA0E-477B-849D-F5EA9A672BD0}"/>
    <cellStyle name="Обычный 6 2 2 2 3 7" xfId="2907" xr:uid="{00000000-0005-0000-0000-00005E0A0000}"/>
    <cellStyle name="Обычный 6 2 2 2 3 7 2" xfId="4299" xr:uid="{5DDE8AB7-F509-43BD-9F87-CE733CC2D506}"/>
    <cellStyle name="Обычный 6 2 2 2 3 8" xfId="3937" xr:uid="{B8CA7892-1D8A-4325-9069-BD4E031DB66E}"/>
    <cellStyle name="Обычный 6 2 2 2 4" xfId="2452" xr:uid="{00000000-0005-0000-0000-00005F0A0000}"/>
    <cellStyle name="Обычный 6 2 2 2 4 2" xfId="2624" xr:uid="{00000000-0005-0000-0000-0000600A0000}"/>
    <cellStyle name="Обычный 6 2 2 2 4 2 2" xfId="3668" xr:uid="{00000000-0005-0000-0000-0000610A0000}"/>
    <cellStyle name="Обычный 6 2 2 2 4 2 2 2" xfId="5049" xr:uid="{018EAB8E-E5C5-4B8A-A721-E2497B0AFC30}"/>
    <cellStyle name="Обычный 6 2 2 2 4 2 3" xfId="3300" xr:uid="{00000000-0005-0000-0000-0000620A0000}"/>
    <cellStyle name="Обычный 6 2 2 2 4 2 3 2" xfId="4692" xr:uid="{39B66760-E991-47D5-8543-21739464104E}"/>
    <cellStyle name="Обычный 6 2 2 2 4 2 4" xfId="4118" xr:uid="{4B4AF8C1-B166-49C9-9DB7-D74BAF95934B}"/>
    <cellStyle name="Обычный 6 2 2 2 4 3" xfId="3497" xr:uid="{00000000-0005-0000-0000-0000630A0000}"/>
    <cellStyle name="Обычный 6 2 2 2 4 3 2" xfId="4878" xr:uid="{A44B10B7-949B-4103-B0EF-ED2087D4235A}"/>
    <cellStyle name="Обычный 6 2 2 2 4 4" xfId="3129" xr:uid="{00000000-0005-0000-0000-0000640A0000}"/>
    <cellStyle name="Обычный 6 2 2 2 4 4 2" xfId="4521" xr:uid="{0BE435CC-7BAA-4154-9BFD-36D14A81956B}"/>
    <cellStyle name="Обычный 6 2 2 2 4 5" xfId="2916" xr:uid="{00000000-0005-0000-0000-0000650A0000}"/>
    <cellStyle name="Обычный 6 2 2 2 4 5 2" xfId="4308" xr:uid="{030FDAD6-0507-4136-B9DF-6253B3B0012B}"/>
    <cellStyle name="Обычный 6 2 2 2 4 6" xfId="3946" xr:uid="{37079F99-BEBB-407F-9332-AC9FB0DEF1A1}"/>
    <cellStyle name="Обычный 6 2 2 2 5" xfId="2453" xr:uid="{00000000-0005-0000-0000-0000660A0000}"/>
    <cellStyle name="Обычный 6 2 2 2 5 2" xfId="2625" xr:uid="{00000000-0005-0000-0000-0000670A0000}"/>
    <cellStyle name="Обычный 6 2 2 2 5 2 2" xfId="3669" xr:uid="{00000000-0005-0000-0000-0000680A0000}"/>
    <cellStyle name="Обычный 6 2 2 2 5 2 2 2" xfId="5050" xr:uid="{672ECBFA-E4EE-4CF7-A221-9B2B8212CA01}"/>
    <cellStyle name="Обычный 6 2 2 2 5 2 3" xfId="3301" xr:uid="{00000000-0005-0000-0000-0000690A0000}"/>
    <cellStyle name="Обычный 6 2 2 2 5 2 3 2" xfId="4693" xr:uid="{A6FFB0CC-D701-492B-8D7C-3382497FB644}"/>
    <cellStyle name="Обычный 6 2 2 2 5 2 4" xfId="4119" xr:uid="{A8DD6FC5-FD43-4480-A962-C76F73C93631}"/>
    <cellStyle name="Обычный 6 2 2 2 5 3" xfId="3498" xr:uid="{00000000-0005-0000-0000-00006A0A0000}"/>
    <cellStyle name="Обычный 6 2 2 2 5 3 2" xfId="4879" xr:uid="{8CE7C129-50DD-4CDC-8AEF-DE1E3B983F1C}"/>
    <cellStyle name="Обычный 6 2 2 2 5 4" xfId="3130" xr:uid="{00000000-0005-0000-0000-00006B0A0000}"/>
    <cellStyle name="Обычный 6 2 2 2 5 4 2" xfId="4522" xr:uid="{24C86894-D0D9-4A7E-A71F-679C2DA3AF80}"/>
    <cellStyle name="Обычный 6 2 2 2 5 5" xfId="2917" xr:uid="{00000000-0005-0000-0000-00006C0A0000}"/>
    <cellStyle name="Обычный 6 2 2 2 5 5 2" xfId="4309" xr:uid="{D2EAE7CE-70BA-44FC-B6F1-129EEB1595FA}"/>
    <cellStyle name="Обычный 6 2 2 2 5 6" xfId="3947" xr:uid="{B1AE963F-D2D0-4195-905F-AD5EF97A06CA}"/>
    <cellStyle name="Обычный 6 2 2 2 6" xfId="2596" xr:uid="{00000000-0005-0000-0000-00006D0A0000}"/>
    <cellStyle name="Обычный 6 2 2 2 6 2" xfId="3640" xr:uid="{00000000-0005-0000-0000-00006E0A0000}"/>
    <cellStyle name="Обычный 6 2 2 2 6 2 2" xfId="5021" xr:uid="{652AF171-1C3F-458E-89DF-4BEDC477CFA1}"/>
    <cellStyle name="Обычный 6 2 2 2 6 3" xfId="3272" xr:uid="{00000000-0005-0000-0000-00006F0A0000}"/>
    <cellStyle name="Обычный 6 2 2 2 6 3 2" xfId="4664" xr:uid="{63C0B220-DA00-455C-A376-3DBCA1B6F5C7}"/>
    <cellStyle name="Обычный 6 2 2 2 6 4" xfId="4090" xr:uid="{4B19D18C-0875-43F8-8787-8099F3A2A625}"/>
    <cellStyle name="Обычный 6 2 2 2 7" xfId="3469" xr:uid="{00000000-0005-0000-0000-0000700A0000}"/>
    <cellStyle name="Обычный 6 2 2 2 7 2" xfId="4850" xr:uid="{1FA69B0A-92B1-4740-B12C-18EAA18DC684}"/>
    <cellStyle name="Обычный 6 2 2 2 8" xfId="3101" xr:uid="{00000000-0005-0000-0000-0000710A0000}"/>
    <cellStyle name="Обычный 6 2 2 2 8 2" xfId="4493" xr:uid="{9729DB5A-95B4-43DB-80A7-E8D1981B9F03}"/>
    <cellStyle name="Обычный 6 2 2 2 9" xfId="2888" xr:uid="{00000000-0005-0000-0000-0000720A0000}"/>
    <cellStyle name="Обычный 6 2 2 2 9 2" xfId="4280" xr:uid="{65094E99-0FC0-4887-8D02-10D4216CB4A6}"/>
    <cellStyle name="Обычный 6 2 2 3" xfId="2436" xr:uid="{00000000-0005-0000-0000-0000730A0000}"/>
    <cellStyle name="Обычный 6 2 2 3 2" xfId="2454" xr:uid="{00000000-0005-0000-0000-0000740A0000}"/>
    <cellStyle name="Обычный 6 2 2 3 2 2" xfId="2455" xr:uid="{00000000-0005-0000-0000-0000750A0000}"/>
    <cellStyle name="Обычный 6 2 2 3 2 2 2" xfId="2627" xr:uid="{00000000-0005-0000-0000-0000760A0000}"/>
    <cellStyle name="Обычный 6 2 2 3 2 2 2 2" xfId="3671" xr:uid="{00000000-0005-0000-0000-0000770A0000}"/>
    <cellStyle name="Обычный 6 2 2 3 2 2 2 2 2" xfId="5052" xr:uid="{202F9E92-3ED4-455E-BD70-4438684FB8B6}"/>
    <cellStyle name="Обычный 6 2 2 3 2 2 2 3" xfId="3303" xr:uid="{00000000-0005-0000-0000-0000780A0000}"/>
    <cellStyle name="Обычный 6 2 2 3 2 2 2 3 2" xfId="4695" xr:uid="{B8EA7699-7BE4-4E04-B78D-E7C031C086A2}"/>
    <cellStyle name="Обычный 6 2 2 3 2 2 2 4" xfId="4121" xr:uid="{4B87AE0B-3358-4319-9628-CCCBB1A9FC80}"/>
    <cellStyle name="Обычный 6 2 2 3 2 2 3" xfId="3500" xr:uid="{00000000-0005-0000-0000-0000790A0000}"/>
    <cellStyle name="Обычный 6 2 2 3 2 2 3 2" xfId="4881" xr:uid="{06C3C3CA-5960-4F21-AE00-09A83D2DC0ED}"/>
    <cellStyle name="Обычный 6 2 2 3 2 2 4" xfId="3132" xr:uid="{00000000-0005-0000-0000-00007A0A0000}"/>
    <cellStyle name="Обычный 6 2 2 3 2 2 4 2" xfId="4524" xr:uid="{566E3732-8D7D-4071-8E0C-6106F372DD2B}"/>
    <cellStyle name="Обычный 6 2 2 3 2 2 5" xfId="2919" xr:uid="{00000000-0005-0000-0000-00007B0A0000}"/>
    <cellStyle name="Обычный 6 2 2 3 2 2 5 2" xfId="4311" xr:uid="{BDE7D31C-93B2-4F7E-95A3-9693B4CFA17E}"/>
    <cellStyle name="Обычный 6 2 2 3 2 2 6" xfId="3949" xr:uid="{E5C62FD1-F3BB-4833-93C0-A7BB0231BA0E}"/>
    <cellStyle name="Обычный 6 2 2 3 2 3" xfId="2456" xr:uid="{00000000-0005-0000-0000-00007C0A0000}"/>
    <cellStyle name="Обычный 6 2 2 3 2 3 2" xfId="2628" xr:uid="{00000000-0005-0000-0000-00007D0A0000}"/>
    <cellStyle name="Обычный 6 2 2 3 2 3 2 2" xfId="3672" xr:uid="{00000000-0005-0000-0000-00007E0A0000}"/>
    <cellStyle name="Обычный 6 2 2 3 2 3 2 2 2" xfId="5053" xr:uid="{FFCD6976-CE2B-45F9-B74F-3F40DCDC4465}"/>
    <cellStyle name="Обычный 6 2 2 3 2 3 2 3" xfId="3304" xr:uid="{00000000-0005-0000-0000-00007F0A0000}"/>
    <cellStyle name="Обычный 6 2 2 3 2 3 2 3 2" xfId="4696" xr:uid="{0F293C45-066C-4601-A929-A525B3838EAA}"/>
    <cellStyle name="Обычный 6 2 2 3 2 3 2 4" xfId="4122" xr:uid="{E2DE3E09-1D57-4C1D-B2F1-DA2550F43ABC}"/>
    <cellStyle name="Обычный 6 2 2 3 2 3 3" xfId="3501" xr:uid="{00000000-0005-0000-0000-0000800A0000}"/>
    <cellStyle name="Обычный 6 2 2 3 2 3 3 2" xfId="4882" xr:uid="{83631F72-FECD-49F1-A6F5-447CDC9199EF}"/>
    <cellStyle name="Обычный 6 2 2 3 2 3 4" xfId="3133" xr:uid="{00000000-0005-0000-0000-0000810A0000}"/>
    <cellStyle name="Обычный 6 2 2 3 2 3 4 2" xfId="4525" xr:uid="{47C438FD-1E56-4E2B-B5DB-AF669299DD45}"/>
    <cellStyle name="Обычный 6 2 2 3 2 3 5" xfId="2920" xr:uid="{00000000-0005-0000-0000-0000820A0000}"/>
    <cellStyle name="Обычный 6 2 2 3 2 3 5 2" xfId="4312" xr:uid="{332E3276-0D4B-45AD-AA1A-9BE0364C612F}"/>
    <cellStyle name="Обычный 6 2 2 3 2 3 6" xfId="3950" xr:uid="{6BA10241-8603-43D0-BE57-3AB29550AFF0}"/>
    <cellStyle name="Обычный 6 2 2 3 2 4" xfId="2626" xr:uid="{00000000-0005-0000-0000-0000830A0000}"/>
    <cellStyle name="Обычный 6 2 2 3 2 4 2" xfId="3670" xr:uid="{00000000-0005-0000-0000-0000840A0000}"/>
    <cellStyle name="Обычный 6 2 2 3 2 4 2 2" xfId="5051" xr:uid="{AEAF48D5-F717-4D13-ADB0-57518ED7A142}"/>
    <cellStyle name="Обычный 6 2 2 3 2 4 3" xfId="3302" xr:uid="{00000000-0005-0000-0000-0000850A0000}"/>
    <cellStyle name="Обычный 6 2 2 3 2 4 3 2" xfId="4694" xr:uid="{89F7C938-E8AF-47C7-AEFE-30E617B37653}"/>
    <cellStyle name="Обычный 6 2 2 3 2 4 4" xfId="4120" xr:uid="{BEB4C35E-4E0E-453C-8673-FFEED8F3C5E9}"/>
    <cellStyle name="Обычный 6 2 2 3 2 5" xfId="3499" xr:uid="{00000000-0005-0000-0000-0000860A0000}"/>
    <cellStyle name="Обычный 6 2 2 3 2 5 2" xfId="4880" xr:uid="{FA0EB582-EDAC-40A6-975E-AE5017070B37}"/>
    <cellStyle name="Обычный 6 2 2 3 2 6" xfId="3131" xr:uid="{00000000-0005-0000-0000-0000870A0000}"/>
    <cellStyle name="Обычный 6 2 2 3 2 6 2" xfId="4523" xr:uid="{41B127BC-3EDC-4DA5-8578-3B6F3D8E76D1}"/>
    <cellStyle name="Обычный 6 2 2 3 2 7" xfId="2918" xr:uid="{00000000-0005-0000-0000-0000880A0000}"/>
    <cellStyle name="Обычный 6 2 2 3 2 7 2" xfId="4310" xr:uid="{27DF2872-1CB2-4B8A-91F6-348D6911D314}"/>
    <cellStyle name="Обычный 6 2 2 3 2 8" xfId="3948" xr:uid="{7FB284EE-9FA5-4909-83FC-5FDD06B5AE2A}"/>
    <cellStyle name="Обычный 6 2 2 3 3" xfId="2457" xr:uid="{00000000-0005-0000-0000-0000890A0000}"/>
    <cellStyle name="Обычный 6 2 2 3 3 2" xfId="2629" xr:uid="{00000000-0005-0000-0000-00008A0A0000}"/>
    <cellStyle name="Обычный 6 2 2 3 3 2 2" xfId="3673" xr:uid="{00000000-0005-0000-0000-00008B0A0000}"/>
    <cellStyle name="Обычный 6 2 2 3 3 2 2 2" xfId="5054" xr:uid="{22969AB4-BE8F-466B-A0D9-F5CCADF8DC23}"/>
    <cellStyle name="Обычный 6 2 2 3 3 2 3" xfId="3305" xr:uid="{00000000-0005-0000-0000-00008C0A0000}"/>
    <cellStyle name="Обычный 6 2 2 3 3 2 3 2" xfId="4697" xr:uid="{3AAAFF5C-F265-47A6-8813-2D9B86B0D955}"/>
    <cellStyle name="Обычный 6 2 2 3 3 2 4" xfId="4123" xr:uid="{C5572A73-1555-4799-B9C9-B0CD8C11D8FB}"/>
    <cellStyle name="Обычный 6 2 2 3 3 3" xfId="3502" xr:uid="{00000000-0005-0000-0000-00008D0A0000}"/>
    <cellStyle name="Обычный 6 2 2 3 3 3 2" xfId="4883" xr:uid="{05C8DB50-85DF-4F94-861E-67D930D6742D}"/>
    <cellStyle name="Обычный 6 2 2 3 3 4" xfId="3134" xr:uid="{00000000-0005-0000-0000-00008E0A0000}"/>
    <cellStyle name="Обычный 6 2 2 3 3 4 2" xfId="4526" xr:uid="{C3F49C67-9B73-4286-8931-14BEFAED9CB3}"/>
    <cellStyle name="Обычный 6 2 2 3 3 5" xfId="2921" xr:uid="{00000000-0005-0000-0000-00008F0A0000}"/>
    <cellStyle name="Обычный 6 2 2 3 3 5 2" xfId="4313" xr:uid="{1F6F7322-A872-4296-A8AC-598A397861AE}"/>
    <cellStyle name="Обычный 6 2 2 3 3 6" xfId="3951" xr:uid="{37BE303E-C313-453A-8CC1-99508867C80F}"/>
    <cellStyle name="Обычный 6 2 2 3 4" xfId="2458" xr:uid="{00000000-0005-0000-0000-0000900A0000}"/>
    <cellStyle name="Обычный 6 2 2 3 4 2" xfId="2630" xr:uid="{00000000-0005-0000-0000-0000910A0000}"/>
    <cellStyle name="Обычный 6 2 2 3 4 2 2" xfId="3674" xr:uid="{00000000-0005-0000-0000-0000920A0000}"/>
    <cellStyle name="Обычный 6 2 2 3 4 2 2 2" xfId="5055" xr:uid="{D7B257C1-AD28-467A-A357-39754C936791}"/>
    <cellStyle name="Обычный 6 2 2 3 4 2 3" xfId="3306" xr:uid="{00000000-0005-0000-0000-0000930A0000}"/>
    <cellStyle name="Обычный 6 2 2 3 4 2 3 2" xfId="4698" xr:uid="{692370AB-BC98-4113-8829-B77A592B82FB}"/>
    <cellStyle name="Обычный 6 2 2 3 4 2 4" xfId="4124" xr:uid="{88F9A4DB-2121-4F26-828F-B0A80BD3B504}"/>
    <cellStyle name="Обычный 6 2 2 3 4 3" xfId="3503" xr:uid="{00000000-0005-0000-0000-0000940A0000}"/>
    <cellStyle name="Обычный 6 2 2 3 4 3 2" xfId="4884" xr:uid="{308296DA-C7FA-4166-91F4-21B17DE76DCB}"/>
    <cellStyle name="Обычный 6 2 2 3 4 4" xfId="3135" xr:uid="{00000000-0005-0000-0000-0000950A0000}"/>
    <cellStyle name="Обычный 6 2 2 3 4 4 2" xfId="4527" xr:uid="{E640AD18-C7B4-4756-B525-8E39957B7C50}"/>
    <cellStyle name="Обычный 6 2 2 3 4 5" xfId="2922" xr:uid="{00000000-0005-0000-0000-0000960A0000}"/>
    <cellStyle name="Обычный 6 2 2 3 4 5 2" xfId="4314" xr:uid="{60B29748-1967-44B5-A649-38D41D7677AA}"/>
    <cellStyle name="Обычный 6 2 2 3 4 6" xfId="3952" xr:uid="{A534A866-497F-4DE0-ABB7-06A880EAEACF}"/>
    <cellStyle name="Обычный 6 2 2 3 5" xfId="2608" xr:uid="{00000000-0005-0000-0000-0000970A0000}"/>
    <cellStyle name="Обычный 6 2 2 3 5 2" xfId="3652" xr:uid="{00000000-0005-0000-0000-0000980A0000}"/>
    <cellStyle name="Обычный 6 2 2 3 5 2 2" xfId="5033" xr:uid="{2CBC0909-A1E4-4B90-B865-9FD967F0924D}"/>
    <cellStyle name="Обычный 6 2 2 3 5 3" xfId="3284" xr:uid="{00000000-0005-0000-0000-0000990A0000}"/>
    <cellStyle name="Обычный 6 2 2 3 5 3 2" xfId="4676" xr:uid="{AD064443-78D8-405F-B569-30CBB10911B2}"/>
    <cellStyle name="Обычный 6 2 2 3 5 4" xfId="4102" xr:uid="{8066437C-C83F-487D-B514-99E32613041B}"/>
    <cellStyle name="Обычный 6 2 2 3 6" xfId="3481" xr:uid="{00000000-0005-0000-0000-00009A0A0000}"/>
    <cellStyle name="Обычный 6 2 2 3 6 2" xfId="4862" xr:uid="{70FA0DF5-024C-42F5-A461-FB169330EA4C}"/>
    <cellStyle name="Обычный 6 2 2 3 7" xfId="3113" xr:uid="{00000000-0005-0000-0000-00009B0A0000}"/>
    <cellStyle name="Обычный 6 2 2 3 7 2" xfId="4505" xr:uid="{5329F37D-7F3F-45D7-8EE0-2BB6E16CA3B7}"/>
    <cellStyle name="Обычный 6 2 2 3 8" xfId="2900" xr:uid="{00000000-0005-0000-0000-00009C0A0000}"/>
    <cellStyle name="Обычный 6 2 2 3 8 2" xfId="4292" xr:uid="{CBBD4C64-9F6D-4ACC-8F51-4FD6E2549CD2}"/>
    <cellStyle name="Обычный 6 2 2 3 9" xfId="3930" xr:uid="{597F0C35-BAB8-4B0E-A17D-AAFD344AD004}"/>
    <cellStyle name="Обычный 6 2 2 4" xfId="2429" xr:uid="{00000000-0005-0000-0000-00009D0A0000}"/>
    <cellStyle name="Обычный 6 2 2 4 2" xfId="2459" xr:uid="{00000000-0005-0000-0000-00009E0A0000}"/>
    <cellStyle name="Обычный 6 2 2 4 2 2" xfId="2460" xr:uid="{00000000-0005-0000-0000-00009F0A0000}"/>
    <cellStyle name="Обычный 6 2 2 4 2 2 2" xfId="2632" xr:uid="{00000000-0005-0000-0000-0000A00A0000}"/>
    <cellStyle name="Обычный 6 2 2 4 2 2 2 2" xfId="3676" xr:uid="{00000000-0005-0000-0000-0000A10A0000}"/>
    <cellStyle name="Обычный 6 2 2 4 2 2 2 2 2" xfId="5057" xr:uid="{77627946-2A54-45D8-9267-8B1097AD083A}"/>
    <cellStyle name="Обычный 6 2 2 4 2 2 2 3" xfId="3308" xr:uid="{00000000-0005-0000-0000-0000A20A0000}"/>
    <cellStyle name="Обычный 6 2 2 4 2 2 2 3 2" xfId="4700" xr:uid="{8FDC6CE2-3F1C-4320-8A17-1062656378CD}"/>
    <cellStyle name="Обычный 6 2 2 4 2 2 2 4" xfId="4126" xr:uid="{0DC9504B-A702-4C77-AD01-12F9BBE1821A}"/>
    <cellStyle name="Обычный 6 2 2 4 2 2 3" xfId="3505" xr:uid="{00000000-0005-0000-0000-0000A30A0000}"/>
    <cellStyle name="Обычный 6 2 2 4 2 2 3 2" xfId="4886" xr:uid="{DDC128FF-B80F-4D86-B6C1-ECB2839E41FB}"/>
    <cellStyle name="Обычный 6 2 2 4 2 2 4" xfId="3137" xr:uid="{00000000-0005-0000-0000-0000A40A0000}"/>
    <cellStyle name="Обычный 6 2 2 4 2 2 4 2" xfId="4529" xr:uid="{CAF22AAF-AF71-428D-9203-6BBCA7B898AF}"/>
    <cellStyle name="Обычный 6 2 2 4 2 2 5" xfId="2924" xr:uid="{00000000-0005-0000-0000-0000A50A0000}"/>
    <cellStyle name="Обычный 6 2 2 4 2 2 5 2" xfId="4316" xr:uid="{A8E77DA7-C088-46CA-B2D6-47BD0FF24B9A}"/>
    <cellStyle name="Обычный 6 2 2 4 2 2 6" xfId="3954" xr:uid="{2090DFDB-E5C0-401A-B149-7470FE6F9BD8}"/>
    <cellStyle name="Обычный 6 2 2 4 2 3" xfId="2461" xr:uid="{00000000-0005-0000-0000-0000A60A0000}"/>
    <cellStyle name="Обычный 6 2 2 4 2 3 2" xfId="2633" xr:uid="{00000000-0005-0000-0000-0000A70A0000}"/>
    <cellStyle name="Обычный 6 2 2 4 2 3 2 2" xfId="3677" xr:uid="{00000000-0005-0000-0000-0000A80A0000}"/>
    <cellStyle name="Обычный 6 2 2 4 2 3 2 2 2" xfId="5058" xr:uid="{DCF207CF-DB8C-4FAC-B46B-5E0BE55A919C}"/>
    <cellStyle name="Обычный 6 2 2 4 2 3 2 3" xfId="3309" xr:uid="{00000000-0005-0000-0000-0000A90A0000}"/>
    <cellStyle name="Обычный 6 2 2 4 2 3 2 3 2" xfId="4701" xr:uid="{17CA8F28-5AB3-4B94-B8A2-EFC5C190C4F5}"/>
    <cellStyle name="Обычный 6 2 2 4 2 3 2 4" xfId="4127" xr:uid="{0356B685-2EDB-450C-9137-22130087B457}"/>
    <cellStyle name="Обычный 6 2 2 4 2 3 3" xfId="3506" xr:uid="{00000000-0005-0000-0000-0000AA0A0000}"/>
    <cellStyle name="Обычный 6 2 2 4 2 3 3 2" xfId="4887" xr:uid="{1E7DC36F-1B0B-44BF-9781-22A7C005B0C6}"/>
    <cellStyle name="Обычный 6 2 2 4 2 3 4" xfId="3138" xr:uid="{00000000-0005-0000-0000-0000AB0A0000}"/>
    <cellStyle name="Обычный 6 2 2 4 2 3 4 2" xfId="4530" xr:uid="{931A9A79-1B9E-439F-A0C2-9FB230AD0604}"/>
    <cellStyle name="Обычный 6 2 2 4 2 3 5" xfId="2925" xr:uid="{00000000-0005-0000-0000-0000AC0A0000}"/>
    <cellStyle name="Обычный 6 2 2 4 2 3 5 2" xfId="4317" xr:uid="{2C0EF25B-234B-48F5-BEB6-D69BA58DF711}"/>
    <cellStyle name="Обычный 6 2 2 4 2 3 6" xfId="3955" xr:uid="{C47958F1-5349-4FEC-B9D4-6EDD9F94271A}"/>
    <cellStyle name="Обычный 6 2 2 4 2 4" xfId="2631" xr:uid="{00000000-0005-0000-0000-0000AD0A0000}"/>
    <cellStyle name="Обычный 6 2 2 4 2 4 2" xfId="3675" xr:uid="{00000000-0005-0000-0000-0000AE0A0000}"/>
    <cellStyle name="Обычный 6 2 2 4 2 4 2 2" xfId="5056" xr:uid="{33F7CFE6-49BA-4B72-A470-646D018E90A4}"/>
    <cellStyle name="Обычный 6 2 2 4 2 4 3" xfId="3307" xr:uid="{00000000-0005-0000-0000-0000AF0A0000}"/>
    <cellStyle name="Обычный 6 2 2 4 2 4 3 2" xfId="4699" xr:uid="{096D7943-2F6E-48A1-ACE3-A4E9A7DD7392}"/>
    <cellStyle name="Обычный 6 2 2 4 2 4 4" xfId="4125" xr:uid="{588D0CD5-A585-407E-BC9D-C73C6B8FFAF8}"/>
    <cellStyle name="Обычный 6 2 2 4 2 5" xfId="3504" xr:uid="{00000000-0005-0000-0000-0000B00A0000}"/>
    <cellStyle name="Обычный 6 2 2 4 2 5 2" xfId="4885" xr:uid="{50282012-F95D-4840-B2A6-BDCA0DCC8509}"/>
    <cellStyle name="Обычный 6 2 2 4 2 6" xfId="3136" xr:uid="{00000000-0005-0000-0000-0000B10A0000}"/>
    <cellStyle name="Обычный 6 2 2 4 2 6 2" xfId="4528" xr:uid="{6AFC0C8A-C8A4-41E5-B423-1D551C447F17}"/>
    <cellStyle name="Обычный 6 2 2 4 2 7" xfId="2923" xr:uid="{00000000-0005-0000-0000-0000B20A0000}"/>
    <cellStyle name="Обычный 6 2 2 4 2 7 2" xfId="4315" xr:uid="{AA24B34F-D8EC-4AC9-B4C2-B37C641D10D2}"/>
    <cellStyle name="Обычный 6 2 2 4 2 8" xfId="3953" xr:uid="{BA93B373-A0B8-4745-AA17-7E0C955EEAEF}"/>
    <cellStyle name="Обычный 6 2 2 4 3" xfId="2462" xr:uid="{00000000-0005-0000-0000-0000B30A0000}"/>
    <cellStyle name="Обычный 6 2 2 4 3 2" xfId="2634" xr:uid="{00000000-0005-0000-0000-0000B40A0000}"/>
    <cellStyle name="Обычный 6 2 2 4 3 2 2" xfId="3678" xr:uid="{00000000-0005-0000-0000-0000B50A0000}"/>
    <cellStyle name="Обычный 6 2 2 4 3 2 2 2" xfId="5059" xr:uid="{E74A054D-FBE6-47E3-B2DB-58DEAA2071B5}"/>
    <cellStyle name="Обычный 6 2 2 4 3 2 3" xfId="3310" xr:uid="{00000000-0005-0000-0000-0000B60A0000}"/>
    <cellStyle name="Обычный 6 2 2 4 3 2 3 2" xfId="4702" xr:uid="{A935D136-628B-43E9-B399-BDD2FD1BABFF}"/>
    <cellStyle name="Обычный 6 2 2 4 3 2 4" xfId="4128" xr:uid="{8137A974-6525-4FD1-9633-8208E6D89C73}"/>
    <cellStyle name="Обычный 6 2 2 4 3 3" xfId="3507" xr:uid="{00000000-0005-0000-0000-0000B70A0000}"/>
    <cellStyle name="Обычный 6 2 2 4 3 3 2" xfId="4888" xr:uid="{F8D32682-0FCF-4BF6-A6DD-7D3D7D58D609}"/>
    <cellStyle name="Обычный 6 2 2 4 3 4" xfId="3139" xr:uid="{00000000-0005-0000-0000-0000B80A0000}"/>
    <cellStyle name="Обычный 6 2 2 4 3 4 2" xfId="4531" xr:uid="{BE969012-96AA-47E1-B495-22E89F151A78}"/>
    <cellStyle name="Обычный 6 2 2 4 3 5" xfId="2926" xr:uid="{00000000-0005-0000-0000-0000B90A0000}"/>
    <cellStyle name="Обычный 6 2 2 4 3 5 2" xfId="4318" xr:uid="{53493304-D53A-4A61-BE84-B31888D05CE0}"/>
    <cellStyle name="Обычный 6 2 2 4 3 6" xfId="3956" xr:uid="{BC5645CF-46DB-4483-B3EF-B069E06D7976}"/>
    <cellStyle name="Обычный 6 2 2 4 4" xfId="2463" xr:uid="{00000000-0005-0000-0000-0000BA0A0000}"/>
    <cellStyle name="Обычный 6 2 2 4 4 2" xfId="2635" xr:uid="{00000000-0005-0000-0000-0000BB0A0000}"/>
    <cellStyle name="Обычный 6 2 2 4 4 2 2" xfId="3679" xr:uid="{00000000-0005-0000-0000-0000BC0A0000}"/>
    <cellStyle name="Обычный 6 2 2 4 4 2 2 2" xfId="5060" xr:uid="{EF010594-7200-4EE5-8226-769368DC09B9}"/>
    <cellStyle name="Обычный 6 2 2 4 4 2 3" xfId="3311" xr:uid="{00000000-0005-0000-0000-0000BD0A0000}"/>
    <cellStyle name="Обычный 6 2 2 4 4 2 3 2" xfId="4703" xr:uid="{ACB3C297-96BA-4B0C-AC15-84FA1F3EB200}"/>
    <cellStyle name="Обычный 6 2 2 4 4 2 4" xfId="4129" xr:uid="{ACDD2D56-04A9-4663-9D3E-17BF3326FF43}"/>
    <cellStyle name="Обычный 6 2 2 4 4 3" xfId="3508" xr:uid="{00000000-0005-0000-0000-0000BE0A0000}"/>
    <cellStyle name="Обычный 6 2 2 4 4 3 2" xfId="4889" xr:uid="{353E2CC5-BCBF-46D5-A280-5014A8773CE6}"/>
    <cellStyle name="Обычный 6 2 2 4 4 4" xfId="3140" xr:uid="{00000000-0005-0000-0000-0000BF0A0000}"/>
    <cellStyle name="Обычный 6 2 2 4 4 4 2" xfId="4532" xr:uid="{6768D768-7B7D-4587-9023-5362A234A6CF}"/>
    <cellStyle name="Обычный 6 2 2 4 4 5" xfId="2927" xr:uid="{00000000-0005-0000-0000-0000C00A0000}"/>
    <cellStyle name="Обычный 6 2 2 4 4 5 2" xfId="4319" xr:uid="{52737C4D-7BED-45F7-8E8A-7330EBE8C108}"/>
    <cellStyle name="Обычный 6 2 2 4 4 6" xfId="3957" xr:uid="{E48D7D9E-D408-441D-90C5-36AEDD86BE54}"/>
    <cellStyle name="Обычный 6 2 2 4 5" xfId="2601" xr:uid="{00000000-0005-0000-0000-0000C10A0000}"/>
    <cellStyle name="Обычный 6 2 2 4 5 2" xfId="3645" xr:uid="{00000000-0005-0000-0000-0000C20A0000}"/>
    <cellStyle name="Обычный 6 2 2 4 5 2 2" xfId="5026" xr:uid="{397371EE-3026-4F19-9EAF-45220E334D88}"/>
    <cellStyle name="Обычный 6 2 2 4 5 3" xfId="3277" xr:uid="{00000000-0005-0000-0000-0000C30A0000}"/>
    <cellStyle name="Обычный 6 2 2 4 5 3 2" xfId="4669" xr:uid="{4054E40F-9C54-43F7-B387-FFEEAD093361}"/>
    <cellStyle name="Обычный 6 2 2 4 5 4" xfId="4095" xr:uid="{7D19B309-6A53-4C38-A182-CA25035B5BF7}"/>
    <cellStyle name="Обычный 6 2 2 4 6" xfId="3474" xr:uid="{00000000-0005-0000-0000-0000C40A0000}"/>
    <cellStyle name="Обычный 6 2 2 4 6 2" xfId="4855" xr:uid="{DEC1A51B-9234-40E5-9642-EE658131534D}"/>
    <cellStyle name="Обычный 6 2 2 4 7" xfId="3106" xr:uid="{00000000-0005-0000-0000-0000C50A0000}"/>
    <cellStyle name="Обычный 6 2 2 4 7 2" xfId="4498" xr:uid="{1D8095AE-0070-4014-98B9-E9F416DB532B}"/>
    <cellStyle name="Обычный 6 2 2 4 8" xfId="2893" xr:uid="{00000000-0005-0000-0000-0000C60A0000}"/>
    <cellStyle name="Обычный 6 2 2 4 8 2" xfId="4285" xr:uid="{7CE13065-0D22-487F-BD2A-22FA963DD012}"/>
    <cellStyle name="Обычный 6 2 2 4 9" xfId="3923" xr:uid="{9B598A0C-6ABC-44C4-94C7-48D88D6932E6}"/>
    <cellStyle name="Обычный 6 2 2 5" xfId="2464" xr:uid="{00000000-0005-0000-0000-0000C70A0000}"/>
    <cellStyle name="Обычный 6 2 2 5 2" xfId="2465" xr:uid="{00000000-0005-0000-0000-0000C80A0000}"/>
    <cellStyle name="Обычный 6 2 2 5 2 2" xfId="2637" xr:uid="{00000000-0005-0000-0000-0000C90A0000}"/>
    <cellStyle name="Обычный 6 2 2 5 2 2 2" xfId="3681" xr:uid="{00000000-0005-0000-0000-0000CA0A0000}"/>
    <cellStyle name="Обычный 6 2 2 5 2 2 2 2" xfId="5062" xr:uid="{0D347602-CCC4-4BBE-AEAA-158E38E92F55}"/>
    <cellStyle name="Обычный 6 2 2 5 2 2 3" xfId="3313" xr:uid="{00000000-0005-0000-0000-0000CB0A0000}"/>
    <cellStyle name="Обычный 6 2 2 5 2 2 3 2" xfId="4705" xr:uid="{941125D9-1976-42E7-8A10-5CA2D96548A6}"/>
    <cellStyle name="Обычный 6 2 2 5 2 2 4" xfId="4131" xr:uid="{BDC4B588-3BA4-4927-8750-F3B698FE556C}"/>
    <cellStyle name="Обычный 6 2 2 5 2 3" xfId="3510" xr:uid="{00000000-0005-0000-0000-0000CC0A0000}"/>
    <cellStyle name="Обычный 6 2 2 5 2 3 2" xfId="4891" xr:uid="{137EDB07-9DE4-413C-980E-3C5117F21DC4}"/>
    <cellStyle name="Обычный 6 2 2 5 2 4" xfId="3142" xr:uid="{00000000-0005-0000-0000-0000CD0A0000}"/>
    <cellStyle name="Обычный 6 2 2 5 2 4 2" xfId="4534" xr:uid="{116FFD9C-4A76-48A1-8D08-DF5D69F8698A}"/>
    <cellStyle name="Обычный 6 2 2 5 2 5" xfId="2929" xr:uid="{00000000-0005-0000-0000-0000CE0A0000}"/>
    <cellStyle name="Обычный 6 2 2 5 2 5 2" xfId="4321" xr:uid="{E5CF75CC-2F86-490E-BD28-781A8614C1CC}"/>
    <cellStyle name="Обычный 6 2 2 5 2 6" xfId="3959" xr:uid="{3F3D619E-A59B-4917-A918-B448BF1EB625}"/>
    <cellStyle name="Обычный 6 2 2 5 3" xfId="2466" xr:uid="{00000000-0005-0000-0000-0000CF0A0000}"/>
    <cellStyle name="Обычный 6 2 2 5 3 2" xfId="2638" xr:uid="{00000000-0005-0000-0000-0000D00A0000}"/>
    <cellStyle name="Обычный 6 2 2 5 3 2 2" xfId="3682" xr:uid="{00000000-0005-0000-0000-0000D10A0000}"/>
    <cellStyle name="Обычный 6 2 2 5 3 2 2 2" xfId="5063" xr:uid="{9B9AEC49-03EC-44CC-84FA-78ADB32685F9}"/>
    <cellStyle name="Обычный 6 2 2 5 3 2 3" xfId="3314" xr:uid="{00000000-0005-0000-0000-0000D20A0000}"/>
    <cellStyle name="Обычный 6 2 2 5 3 2 3 2" xfId="4706" xr:uid="{6A50ADC0-076C-4AAC-984F-97B6F6AA19AB}"/>
    <cellStyle name="Обычный 6 2 2 5 3 2 4" xfId="4132" xr:uid="{2BCCA566-3593-432F-83F1-C6FAE7298937}"/>
    <cellStyle name="Обычный 6 2 2 5 3 3" xfId="3511" xr:uid="{00000000-0005-0000-0000-0000D30A0000}"/>
    <cellStyle name="Обычный 6 2 2 5 3 3 2" xfId="4892" xr:uid="{A886460B-42B0-4B38-9D34-82E698253344}"/>
    <cellStyle name="Обычный 6 2 2 5 3 4" xfId="3143" xr:uid="{00000000-0005-0000-0000-0000D40A0000}"/>
    <cellStyle name="Обычный 6 2 2 5 3 4 2" xfId="4535" xr:uid="{0AD992F2-411D-4D63-80AE-7F82905F4C3C}"/>
    <cellStyle name="Обычный 6 2 2 5 3 5" xfId="2930" xr:uid="{00000000-0005-0000-0000-0000D50A0000}"/>
    <cellStyle name="Обычный 6 2 2 5 3 5 2" xfId="4322" xr:uid="{DCFF0D28-79F9-463D-8D9C-E6FFB60AB8DC}"/>
    <cellStyle name="Обычный 6 2 2 5 3 6" xfId="3960" xr:uid="{FCE567B1-2B2F-4890-8A55-4410E690C9E4}"/>
    <cellStyle name="Обычный 6 2 2 5 4" xfId="2636" xr:uid="{00000000-0005-0000-0000-0000D60A0000}"/>
    <cellStyle name="Обычный 6 2 2 5 4 2" xfId="3680" xr:uid="{00000000-0005-0000-0000-0000D70A0000}"/>
    <cellStyle name="Обычный 6 2 2 5 4 2 2" xfId="5061" xr:uid="{4840A33E-19B3-4897-9C59-BF523899316B}"/>
    <cellStyle name="Обычный 6 2 2 5 4 3" xfId="3312" xr:uid="{00000000-0005-0000-0000-0000D80A0000}"/>
    <cellStyle name="Обычный 6 2 2 5 4 3 2" xfId="4704" xr:uid="{0EB78926-3EDC-4F15-933F-098A6C67C25B}"/>
    <cellStyle name="Обычный 6 2 2 5 4 4" xfId="4130" xr:uid="{75E24127-72BE-4420-B195-64F39AD6586F}"/>
    <cellStyle name="Обычный 6 2 2 5 5" xfId="3509" xr:uid="{00000000-0005-0000-0000-0000D90A0000}"/>
    <cellStyle name="Обычный 6 2 2 5 5 2" xfId="4890" xr:uid="{B654EEBF-6553-4FF8-9E65-450492A1EA80}"/>
    <cellStyle name="Обычный 6 2 2 5 6" xfId="3141" xr:uid="{00000000-0005-0000-0000-0000DA0A0000}"/>
    <cellStyle name="Обычный 6 2 2 5 6 2" xfId="4533" xr:uid="{91F9A150-B5CA-4910-A357-ECF503BA9E51}"/>
    <cellStyle name="Обычный 6 2 2 5 7" xfId="2928" xr:uid="{00000000-0005-0000-0000-0000DB0A0000}"/>
    <cellStyle name="Обычный 6 2 2 5 7 2" xfId="4320" xr:uid="{040E9403-5699-48EE-8698-3A09B40CCB71}"/>
    <cellStyle name="Обычный 6 2 2 5 8" xfId="3958" xr:uid="{2D2A3824-F75B-4F6F-9510-4D282691B31F}"/>
    <cellStyle name="Обычный 6 2 2 6" xfId="2467" xr:uid="{00000000-0005-0000-0000-0000DC0A0000}"/>
    <cellStyle name="Обычный 6 2 2 6 2" xfId="2639" xr:uid="{00000000-0005-0000-0000-0000DD0A0000}"/>
    <cellStyle name="Обычный 6 2 2 6 2 2" xfId="3683" xr:uid="{00000000-0005-0000-0000-0000DE0A0000}"/>
    <cellStyle name="Обычный 6 2 2 6 2 2 2" xfId="5064" xr:uid="{C8CED54C-4F6B-4F1A-90E1-98E759697987}"/>
    <cellStyle name="Обычный 6 2 2 6 2 3" xfId="3315" xr:uid="{00000000-0005-0000-0000-0000DF0A0000}"/>
    <cellStyle name="Обычный 6 2 2 6 2 3 2" xfId="4707" xr:uid="{9CB02363-6F57-4B8B-8D43-8C3A24C32AE1}"/>
    <cellStyle name="Обычный 6 2 2 6 2 4" xfId="4133" xr:uid="{E968C693-9CF8-45B3-8A3D-31D89E971489}"/>
    <cellStyle name="Обычный 6 2 2 6 3" xfId="3512" xr:uid="{00000000-0005-0000-0000-0000E00A0000}"/>
    <cellStyle name="Обычный 6 2 2 6 3 2" xfId="4893" xr:uid="{EC307968-AAAC-4A27-A38F-E21F10E21763}"/>
    <cellStyle name="Обычный 6 2 2 6 4" xfId="3144" xr:uid="{00000000-0005-0000-0000-0000E10A0000}"/>
    <cellStyle name="Обычный 6 2 2 6 4 2" xfId="4536" xr:uid="{64982308-DA4B-46B9-95B9-68C625011620}"/>
    <cellStyle name="Обычный 6 2 2 6 5" xfId="2931" xr:uid="{00000000-0005-0000-0000-0000E20A0000}"/>
    <cellStyle name="Обычный 6 2 2 6 5 2" xfId="4323" xr:uid="{AA26F30F-14E9-45FF-B484-35D78FBB11B9}"/>
    <cellStyle name="Обычный 6 2 2 6 6" xfId="3961" xr:uid="{BB597B33-193B-42C3-B1AE-24098AB8B3E2}"/>
    <cellStyle name="Обычный 6 2 2 7" xfId="2468" xr:uid="{00000000-0005-0000-0000-0000E30A0000}"/>
    <cellStyle name="Обычный 6 2 2 7 2" xfId="2640" xr:uid="{00000000-0005-0000-0000-0000E40A0000}"/>
    <cellStyle name="Обычный 6 2 2 7 2 2" xfId="3684" xr:uid="{00000000-0005-0000-0000-0000E50A0000}"/>
    <cellStyle name="Обычный 6 2 2 7 2 2 2" xfId="5065" xr:uid="{A0D689BB-C1C0-417A-9040-5087D035E298}"/>
    <cellStyle name="Обычный 6 2 2 7 2 3" xfId="3316" xr:uid="{00000000-0005-0000-0000-0000E60A0000}"/>
    <cellStyle name="Обычный 6 2 2 7 2 3 2" xfId="4708" xr:uid="{E6656862-F5B2-47BE-8CE4-63CFFE61C0F8}"/>
    <cellStyle name="Обычный 6 2 2 7 2 4" xfId="4134" xr:uid="{ACACBE97-9E55-42C0-A6BE-513A489EB76F}"/>
    <cellStyle name="Обычный 6 2 2 7 3" xfId="3513" xr:uid="{00000000-0005-0000-0000-0000E70A0000}"/>
    <cellStyle name="Обычный 6 2 2 7 3 2" xfId="4894" xr:uid="{F1852CF0-A5B1-400B-8FC0-4AAA557C2485}"/>
    <cellStyle name="Обычный 6 2 2 7 4" xfId="3145" xr:uid="{00000000-0005-0000-0000-0000E80A0000}"/>
    <cellStyle name="Обычный 6 2 2 7 4 2" xfId="4537" xr:uid="{67FBC96D-7B02-4240-B825-EAF4F8712A8E}"/>
    <cellStyle name="Обычный 6 2 2 7 5" xfId="2932" xr:uid="{00000000-0005-0000-0000-0000E90A0000}"/>
    <cellStyle name="Обычный 6 2 2 7 5 2" xfId="4324" xr:uid="{CC042B54-A1B6-4AB8-B31E-14F4B67A46BE}"/>
    <cellStyle name="Обычный 6 2 2 7 6" xfId="3962" xr:uid="{77245B82-9431-4DAE-B356-40DD169664F7}"/>
    <cellStyle name="Обычный 6 2 2 8" xfId="2469" xr:uid="{00000000-0005-0000-0000-0000EA0A0000}"/>
    <cellStyle name="Обычный 6 2 2 8 2" xfId="2641" xr:uid="{00000000-0005-0000-0000-0000EB0A0000}"/>
    <cellStyle name="Обычный 6 2 2 8 2 2" xfId="3685" xr:uid="{00000000-0005-0000-0000-0000EC0A0000}"/>
    <cellStyle name="Обычный 6 2 2 8 2 2 2" xfId="5066" xr:uid="{8ACE9EF2-1E37-44BB-99E1-EF4C2367EB58}"/>
    <cellStyle name="Обычный 6 2 2 8 2 3" xfId="3317" xr:uid="{00000000-0005-0000-0000-0000ED0A0000}"/>
    <cellStyle name="Обычный 6 2 2 8 2 3 2" xfId="4709" xr:uid="{A13E03ED-94E0-45DD-85DE-B6BAD3135194}"/>
    <cellStyle name="Обычный 6 2 2 8 2 4" xfId="4135" xr:uid="{31896CD0-530B-4D7E-9CB6-001F5D8F92FC}"/>
    <cellStyle name="Обычный 6 2 2 8 3" xfId="3514" xr:uid="{00000000-0005-0000-0000-0000EE0A0000}"/>
    <cellStyle name="Обычный 6 2 2 8 3 2" xfId="4895" xr:uid="{9131C5F9-0381-4C66-B47B-328614C20457}"/>
    <cellStyle name="Обычный 6 2 2 8 4" xfId="3146" xr:uid="{00000000-0005-0000-0000-0000EF0A0000}"/>
    <cellStyle name="Обычный 6 2 2 8 4 2" xfId="4538" xr:uid="{6469C20C-093D-45F5-9F0C-B0A84023106E}"/>
    <cellStyle name="Обычный 6 2 2 8 5" xfId="2933" xr:uid="{00000000-0005-0000-0000-0000F00A0000}"/>
    <cellStyle name="Обычный 6 2 2 8 5 2" xfId="4325" xr:uid="{21B69013-9338-4A9B-9291-D87775911016}"/>
    <cellStyle name="Обычный 6 2 2 8 6" xfId="3963" xr:uid="{A5E6FB0F-4743-4694-B785-DAB6C7D356E9}"/>
    <cellStyle name="Обычный 6 2 2 9" xfId="2590" xr:uid="{00000000-0005-0000-0000-0000F10A0000}"/>
    <cellStyle name="Обычный 6 2 2 9 2" xfId="3635" xr:uid="{00000000-0005-0000-0000-0000F20A0000}"/>
    <cellStyle name="Обычный 6 2 2 9 2 2" xfId="5016" xr:uid="{B16709F6-A60C-41AE-9626-AD1CEB4A11E3}"/>
    <cellStyle name="Обычный 6 2 2 9 3" xfId="3267" xr:uid="{00000000-0005-0000-0000-0000F30A0000}"/>
    <cellStyle name="Обычный 6 2 2 9 3 2" xfId="4659" xr:uid="{EB4E55B7-7F49-4299-9B39-F0B6FD1658B5}"/>
    <cellStyle name="Обычный 6 2 2 9 4" xfId="4084" xr:uid="{249CF139-9016-43C6-8EE6-DE886051D437}"/>
    <cellStyle name="Обычный 6 2 3" xfId="2416" xr:uid="{00000000-0005-0000-0000-0000F40A0000}"/>
    <cellStyle name="Обычный 6 2 3 10" xfId="3466" xr:uid="{00000000-0005-0000-0000-0000F50A0000}"/>
    <cellStyle name="Обычный 6 2 3 10 2" xfId="4847" xr:uid="{E163F944-EF25-45C3-899C-0DF817D51F40}"/>
    <cellStyle name="Обычный 6 2 3 11" xfId="3098" xr:uid="{00000000-0005-0000-0000-0000F60A0000}"/>
    <cellStyle name="Обычный 6 2 3 11 2" xfId="4490" xr:uid="{D882C5B0-3476-4E7F-A088-CD223FB3C978}"/>
    <cellStyle name="Обычный 6 2 3 12" xfId="2885" xr:uid="{00000000-0005-0000-0000-0000F70A0000}"/>
    <cellStyle name="Обычный 6 2 3 12 2" xfId="4277" xr:uid="{8FF76CC7-5ED9-45C1-98FD-70C42777E866}"/>
    <cellStyle name="Обычный 6 2 3 13" xfId="3915" xr:uid="{CF0D6F87-6202-4E35-B80A-E9CC528A9FC8}"/>
    <cellStyle name="Обычный 6 2 3 2" xfId="2423" xr:uid="{00000000-0005-0000-0000-0000F80A0000}"/>
    <cellStyle name="Обычный 6 2 3 2 10" xfId="3917" xr:uid="{F127EDE7-105C-47E7-9F55-6FDD90CBFDAC}"/>
    <cellStyle name="Обычный 6 2 3 2 2" xfId="2440" xr:uid="{00000000-0005-0000-0000-0000F90A0000}"/>
    <cellStyle name="Обычный 6 2 3 2 2 2" xfId="2470" xr:uid="{00000000-0005-0000-0000-0000FA0A0000}"/>
    <cellStyle name="Обычный 6 2 3 2 2 2 2" xfId="2471" xr:uid="{00000000-0005-0000-0000-0000FB0A0000}"/>
    <cellStyle name="Обычный 6 2 3 2 2 2 2 2" xfId="2643" xr:uid="{00000000-0005-0000-0000-0000FC0A0000}"/>
    <cellStyle name="Обычный 6 2 3 2 2 2 2 2 2" xfId="3687" xr:uid="{00000000-0005-0000-0000-0000FD0A0000}"/>
    <cellStyle name="Обычный 6 2 3 2 2 2 2 2 2 2" xfId="5068" xr:uid="{4D20E840-535F-495B-B59A-9C105C3B2084}"/>
    <cellStyle name="Обычный 6 2 3 2 2 2 2 2 3" xfId="3319" xr:uid="{00000000-0005-0000-0000-0000FE0A0000}"/>
    <cellStyle name="Обычный 6 2 3 2 2 2 2 2 3 2" xfId="4711" xr:uid="{33BAF45E-C49E-4EDC-A562-6E0689E36F97}"/>
    <cellStyle name="Обычный 6 2 3 2 2 2 2 2 4" xfId="4137" xr:uid="{1122A3FB-F4A3-472B-A19A-0995BC4AA30B}"/>
    <cellStyle name="Обычный 6 2 3 2 2 2 2 3" xfId="3516" xr:uid="{00000000-0005-0000-0000-0000FF0A0000}"/>
    <cellStyle name="Обычный 6 2 3 2 2 2 2 3 2" xfId="4897" xr:uid="{22ED9A90-4B73-4BB3-AEFD-5CFD3EB772AB}"/>
    <cellStyle name="Обычный 6 2 3 2 2 2 2 4" xfId="3148" xr:uid="{00000000-0005-0000-0000-0000000B0000}"/>
    <cellStyle name="Обычный 6 2 3 2 2 2 2 4 2" xfId="4540" xr:uid="{019CB849-36BF-4770-B73D-4AEEE92E13EC}"/>
    <cellStyle name="Обычный 6 2 3 2 2 2 2 5" xfId="2935" xr:uid="{00000000-0005-0000-0000-0000010B0000}"/>
    <cellStyle name="Обычный 6 2 3 2 2 2 2 5 2" xfId="4327" xr:uid="{E9E48D87-426B-495B-8449-8DE5156975A6}"/>
    <cellStyle name="Обычный 6 2 3 2 2 2 2 6" xfId="3965" xr:uid="{7E94216D-6B18-4F1F-AD6C-942F474ADB7A}"/>
    <cellStyle name="Обычный 6 2 3 2 2 2 3" xfId="2472" xr:uid="{00000000-0005-0000-0000-0000020B0000}"/>
    <cellStyle name="Обычный 6 2 3 2 2 2 3 2" xfId="2644" xr:uid="{00000000-0005-0000-0000-0000030B0000}"/>
    <cellStyle name="Обычный 6 2 3 2 2 2 3 2 2" xfId="3688" xr:uid="{00000000-0005-0000-0000-0000040B0000}"/>
    <cellStyle name="Обычный 6 2 3 2 2 2 3 2 2 2" xfId="5069" xr:uid="{C1320C20-9C0E-4652-B732-182EE1948BD0}"/>
    <cellStyle name="Обычный 6 2 3 2 2 2 3 2 3" xfId="3320" xr:uid="{00000000-0005-0000-0000-0000050B0000}"/>
    <cellStyle name="Обычный 6 2 3 2 2 2 3 2 3 2" xfId="4712" xr:uid="{D7B2339C-CBFF-404B-A979-36786F3443D2}"/>
    <cellStyle name="Обычный 6 2 3 2 2 2 3 2 4" xfId="4138" xr:uid="{E3B3D7A0-D1D8-4141-9AAA-A2834DD41470}"/>
    <cellStyle name="Обычный 6 2 3 2 2 2 3 3" xfId="3517" xr:uid="{00000000-0005-0000-0000-0000060B0000}"/>
    <cellStyle name="Обычный 6 2 3 2 2 2 3 3 2" xfId="4898" xr:uid="{7872C8E3-C281-4730-AD01-C95C03AAF560}"/>
    <cellStyle name="Обычный 6 2 3 2 2 2 3 4" xfId="3149" xr:uid="{00000000-0005-0000-0000-0000070B0000}"/>
    <cellStyle name="Обычный 6 2 3 2 2 2 3 4 2" xfId="4541" xr:uid="{DDC71E64-A860-465B-A537-C6FC254066AC}"/>
    <cellStyle name="Обычный 6 2 3 2 2 2 3 5" xfId="2936" xr:uid="{00000000-0005-0000-0000-0000080B0000}"/>
    <cellStyle name="Обычный 6 2 3 2 2 2 3 5 2" xfId="4328" xr:uid="{E1D24CA4-F49E-4B5D-9467-B355CD6F5A53}"/>
    <cellStyle name="Обычный 6 2 3 2 2 2 3 6" xfId="3966" xr:uid="{4599590E-13C0-43A6-BF46-CEF29EF8C7EE}"/>
    <cellStyle name="Обычный 6 2 3 2 2 2 4" xfId="2642" xr:uid="{00000000-0005-0000-0000-0000090B0000}"/>
    <cellStyle name="Обычный 6 2 3 2 2 2 4 2" xfId="3686" xr:uid="{00000000-0005-0000-0000-00000A0B0000}"/>
    <cellStyle name="Обычный 6 2 3 2 2 2 4 2 2" xfId="5067" xr:uid="{93A68673-CA31-4544-906D-63C011817CC5}"/>
    <cellStyle name="Обычный 6 2 3 2 2 2 4 3" xfId="3318" xr:uid="{00000000-0005-0000-0000-00000B0B0000}"/>
    <cellStyle name="Обычный 6 2 3 2 2 2 4 3 2" xfId="4710" xr:uid="{3410AF38-55BC-4B77-A9A9-79CC88A5E607}"/>
    <cellStyle name="Обычный 6 2 3 2 2 2 4 4" xfId="4136" xr:uid="{EE7F3FEA-3508-42FE-88F0-73E2BD8FA0CF}"/>
    <cellStyle name="Обычный 6 2 3 2 2 2 5" xfId="3515" xr:uid="{00000000-0005-0000-0000-00000C0B0000}"/>
    <cellStyle name="Обычный 6 2 3 2 2 2 5 2" xfId="4896" xr:uid="{9F7B0A85-F524-44A1-95C5-DFB26F16487B}"/>
    <cellStyle name="Обычный 6 2 3 2 2 2 6" xfId="3147" xr:uid="{00000000-0005-0000-0000-00000D0B0000}"/>
    <cellStyle name="Обычный 6 2 3 2 2 2 6 2" xfId="4539" xr:uid="{F736483C-CAB4-493D-97AF-784D114C150C}"/>
    <cellStyle name="Обычный 6 2 3 2 2 2 7" xfId="2934" xr:uid="{00000000-0005-0000-0000-00000E0B0000}"/>
    <cellStyle name="Обычный 6 2 3 2 2 2 7 2" xfId="4326" xr:uid="{BFD21D21-188F-438D-94CC-6B4A87A220E9}"/>
    <cellStyle name="Обычный 6 2 3 2 2 2 8" xfId="3964" xr:uid="{FFC77116-00A6-4415-98DE-472EA8B5D59B}"/>
    <cellStyle name="Обычный 6 2 3 2 2 3" xfId="2473" xr:uid="{00000000-0005-0000-0000-00000F0B0000}"/>
    <cellStyle name="Обычный 6 2 3 2 2 3 2" xfId="2645" xr:uid="{00000000-0005-0000-0000-0000100B0000}"/>
    <cellStyle name="Обычный 6 2 3 2 2 3 2 2" xfId="3689" xr:uid="{00000000-0005-0000-0000-0000110B0000}"/>
    <cellStyle name="Обычный 6 2 3 2 2 3 2 2 2" xfId="5070" xr:uid="{2E0137AE-ACD3-4C1F-835D-0DBBDE075DCD}"/>
    <cellStyle name="Обычный 6 2 3 2 2 3 2 3" xfId="3321" xr:uid="{00000000-0005-0000-0000-0000120B0000}"/>
    <cellStyle name="Обычный 6 2 3 2 2 3 2 3 2" xfId="4713" xr:uid="{2CDC9C2F-5ECF-4745-87C0-6146918D7B24}"/>
    <cellStyle name="Обычный 6 2 3 2 2 3 2 4" xfId="4139" xr:uid="{212FEBFD-4963-43AF-97C5-A1C4D8F0C19F}"/>
    <cellStyle name="Обычный 6 2 3 2 2 3 3" xfId="3518" xr:uid="{00000000-0005-0000-0000-0000130B0000}"/>
    <cellStyle name="Обычный 6 2 3 2 2 3 3 2" xfId="4899" xr:uid="{0AB90D64-E088-473F-A38E-3F317803C597}"/>
    <cellStyle name="Обычный 6 2 3 2 2 3 4" xfId="3150" xr:uid="{00000000-0005-0000-0000-0000140B0000}"/>
    <cellStyle name="Обычный 6 2 3 2 2 3 4 2" xfId="4542" xr:uid="{19E07E24-2234-4B90-8B9B-D3AB208B7339}"/>
    <cellStyle name="Обычный 6 2 3 2 2 3 5" xfId="2937" xr:uid="{00000000-0005-0000-0000-0000150B0000}"/>
    <cellStyle name="Обычный 6 2 3 2 2 3 5 2" xfId="4329" xr:uid="{6847EEE2-9090-4CCB-A8D7-073582A5A749}"/>
    <cellStyle name="Обычный 6 2 3 2 2 3 6" xfId="3967" xr:uid="{AF46BE79-FE9A-4C2D-9D03-2C1277A01B85}"/>
    <cellStyle name="Обычный 6 2 3 2 2 4" xfId="2474" xr:uid="{00000000-0005-0000-0000-0000160B0000}"/>
    <cellStyle name="Обычный 6 2 3 2 2 4 2" xfId="2646" xr:uid="{00000000-0005-0000-0000-0000170B0000}"/>
    <cellStyle name="Обычный 6 2 3 2 2 4 2 2" xfId="3690" xr:uid="{00000000-0005-0000-0000-0000180B0000}"/>
    <cellStyle name="Обычный 6 2 3 2 2 4 2 2 2" xfId="5071" xr:uid="{48CF0922-5530-4B9F-8FB9-338B240D58BB}"/>
    <cellStyle name="Обычный 6 2 3 2 2 4 2 3" xfId="3322" xr:uid="{00000000-0005-0000-0000-0000190B0000}"/>
    <cellStyle name="Обычный 6 2 3 2 2 4 2 3 2" xfId="4714" xr:uid="{7C939CF4-62F8-4EB5-A9C5-E334E08162FF}"/>
    <cellStyle name="Обычный 6 2 3 2 2 4 2 4" xfId="4140" xr:uid="{85D7FB3D-484C-4161-9A41-F12FCAFC32B1}"/>
    <cellStyle name="Обычный 6 2 3 2 2 4 3" xfId="3519" xr:uid="{00000000-0005-0000-0000-00001A0B0000}"/>
    <cellStyle name="Обычный 6 2 3 2 2 4 3 2" xfId="4900" xr:uid="{8EBDDC41-BD73-4C1B-9080-F977C27C33D5}"/>
    <cellStyle name="Обычный 6 2 3 2 2 4 4" xfId="3151" xr:uid="{00000000-0005-0000-0000-00001B0B0000}"/>
    <cellStyle name="Обычный 6 2 3 2 2 4 4 2" xfId="4543" xr:uid="{3CD38E06-B2E3-455A-8759-FF02C3560259}"/>
    <cellStyle name="Обычный 6 2 3 2 2 4 5" xfId="2938" xr:uid="{00000000-0005-0000-0000-00001C0B0000}"/>
    <cellStyle name="Обычный 6 2 3 2 2 4 5 2" xfId="4330" xr:uid="{87A1B54C-B163-40B5-B76F-937A4AC61D5B}"/>
    <cellStyle name="Обычный 6 2 3 2 2 4 6" xfId="3968" xr:uid="{0D91663F-F5F2-4A05-8A13-0A2606032E9E}"/>
    <cellStyle name="Обычный 6 2 3 2 2 5" xfId="2612" xr:uid="{00000000-0005-0000-0000-00001D0B0000}"/>
    <cellStyle name="Обычный 6 2 3 2 2 5 2" xfId="3656" xr:uid="{00000000-0005-0000-0000-00001E0B0000}"/>
    <cellStyle name="Обычный 6 2 3 2 2 5 2 2" xfId="5037" xr:uid="{4BCAF050-35A3-4D9E-853D-F63117A461D5}"/>
    <cellStyle name="Обычный 6 2 3 2 2 5 3" xfId="3288" xr:uid="{00000000-0005-0000-0000-00001F0B0000}"/>
    <cellStyle name="Обычный 6 2 3 2 2 5 3 2" xfId="4680" xr:uid="{3CD4EA41-2744-4DC8-A1B4-C5EDF168830C}"/>
    <cellStyle name="Обычный 6 2 3 2 2 5 4" xfId="4106" xr:uid="{C6FAA0E3-0899-4DB5-892B-B30C216C913A}"/>
    <cellStyle name="Обычный 6 2 3 2 2 6" xfId="3485" xr:uid="{00000000-0005-0000-0000-0000200B0000}"/>
    <cellStyle name="Обычный 6 2 3 2 2 6 2" xfId="4866" xr:uid="{C2E9DB3E-C950-481D-ACC1-66BABA595EEA}"/>
    <cellStyle name="Обычный 6 2 3 2 2 7" xfId="3117" xr:uid="{00000000-0005-0000-0000-0000210B0000}"/>
    <cellStyle name="Обычный 6 2 3 2 2 7 2" xfId="4509" xr:uid="{E7331350-6527-4C6C-8520-19488D9F74F6}"/>
    <cellStyle name="Обычный 6 2 3 2 2 8" xfId="2904" xr:uid="{00000000-0005-0000-0000-0000220B0000}"/>
    <cellStyle name="Обычный 6 2 3 2 2 8 2" xfId="4296" xr:uid="{CBCA62D1-3B62-4D7C-B662-59A54FECCD53}"/>
    <cellStyle name="Обычный 6 2 3 2 2 9" xfId="3934" xr:uid="{90529438-7A5A-462E-87D0-5BC92DBB6DFB}"/>
    <cellStyle name="Обычный 6 2 3 2 3" xfId="2442" xr:uid="{00000000-0005-0000-0000-0000230B0000}"/>
    <cellStyle name="Обычный 6 2 3 2 3 2" xfId="2475" xr:uid="{00000000-0005-0000-0000-0000240B0000}"/>
    <cellStyle name="Обычный 6 2 3 2 3 2 2" xfId="2647" xr:uid="{00000000-0005-0000-0000-0000250B0000}"/>
    <cellStyle name="Обычный 6 2 3 2 3 2 2 2" xfId="3691" xr:uid="{00000000-0005-0000-0000-0000260B0000}"/>
    <cellStyle name="Обычный 6 2 3 2 3 2 2 2 2" xfId="5072" xr:uid="{20112999-AF38-40CF-94F2-E98564E61DE1}"/>
    <cellStyle name="Обычный 6 2 3 2 3 2 2 3" xfId="3323" xr:uid="{00000000-0005-0000-0000-0000270B0000}"/>
    <cellStyle name="Обычный 6 2 3 2 3 2 2 3 2" xfId="4715" xr:uid="{D2EC1E8C-3479-4373-849B-D85E57C0BD9B}"/>
    <cellStyle name="Обычный 6 2 3 2 3 2 2 4" xfId="4141" xr:uid="{AFAFEA3D-4D40-4D11-9DB3-805D0A96468A}"/>
    <cellStyle name="Обычный 6 2 3 2 3 2 3" xfId="3520" xr:uid="{00000000-0005-0000-0000-0000280B0000}"/>
    <cellStyle name="Обычный 6 2 3 2 3 2 3 2" xfId="4901" xr:uid="{8F6455C2-9CBD-4F5A-8338-9667652E5A96}"/>
    <cellStyle name="Обычный 6 2 3 2 3 2 4" xfId="3152" xr:uid="{00000000-0005-0000-0000-0000290B0000}"/>
    <cellStyle name="Обычный 6 2 3 2 3 2 4 2" xfId="4544" xr:uid="{B1DEE561-57AC-41B2-9EBA-2BB70C3DD8E5}"/>
    <cellStyle name="Обычный 6 2 3 2 3 2 5" xfId="2939" xr:uid="{00000000-0005-0000-0000-00002A0B0000}"/>
    <cellStyle name="Обычный 6 2 3 2 3 2 5 2" xfId="4331" xr:uid="{09AD6A5E-7E65-41B3-AF72-DA45CF1E7366}"/>
    <cellStyle name="Обычный 6 2 3 2 3 2 6" xfId="3969" xr:uid="{E9111D82-5BB9-4C4D-814D-8F5B80A95299}"/>
    <cellStyle name="Обычный 6 2 3 2 3 3" xfId="2476" xr:uid="{00000000-0005-0000-0000-00002B0B0000}"/>
    <cellStyle name="Обычный 6 2 3 2 3 3 2" xfId="2648" xr:uid="{00000000-0005-0000-0000-00002C0B0000}"/>
    <cellStyle name="Обычный 6 2 3 2 3 3 2 2" xfId="3692" xr:uid="{00000000-0005-0000-0000-00002D0B0000}"/>
    <cellStyle name="Обычный 6 2 3 2 3 3 2 2 2" xfId="5073" xr:uid="{F341976B-1012-49EA-9A05-1EAAC810A4FC}"/>
    <cellStyle name="Обычный 6 2 3 2 3 3 2 3" xfId="3324" xr:uid="{00000000-0005-0000-0000-00002E0B0000}"/>
    <cellStyle name="Обычный 6 2 3 2 3 3 2 3 2" xfId="4716" xr:uid="{8A72DD6E-7EA7-4636-B121-3494275CB253}"/>
    <cellStyle name="Обычный 6 2 3 2 3 3 2 4" xfId="4142" xr:uid="{24FB5D85-97AB-4FE7-BBA0-64ADCF6A4AEB}"/>
    <cellStyle name="Обычный 6 2 3 2 3 3 3" xfId="3521" xr:uid="{00000000-0005-0000-0000-00002F0B0000}"/>
    <cellStyle name="Обычный 6 2 3 2 3 3 3 2" xfId="4902" xr:uid="{EB8364DE-B0BF-472C-B97A-0E3117286CD0}"/>
    <cellStyle name="Обычный 6 2 3 2 3 3 4" xfId="3153" xr:uid="{00000000-0005-0000-0000-0000300B0000}"/>
    <cellStyle name="Обычный 6 2 3 2 3 3 4 2" xfId="4545" xr:uid="{56E50479-8F1B-4582-8C9D-1C29ADE8E736}"/>
    <cellStyle name="Обычный 6 2 3 2 3 3 5" xfId="2940" xr:uid="{00000000-0005-0000-0000-0000310B0000}"/>
    <cellStyle name="Обычный 6 2 3 2 3 3 5 2" xfId="4332" xr:uid="{581AE848-8D26-4F5F-91F1-7D3E612A958A}"/>
    <cellStyle name="Обычный 6 2 3 2 3 3 6" xfId="3970" xr:uid="{ECC6AA16-6D0D-4A76-8333-B604DA7699B2}"/>
    <cellStyle name="Обычный 6 2 3 2 3 4" xfId="2614" xr:uid="{00000000-0005-0000-0000-0000320B0000}"/>
    <cellStyle name="Обычный 6 2 3 2 3 4 2" xfId="3658" xr:uid="{00000000-0005-0000-0000-0000330B0000}"/>
    <cellStyle name="Обычный 6 2 3 2 3 4 2 2" xfId="5039" xr:uid="{EA35F402-50D3-4D58-A162-03F280777CE0}"/>
    <cellStyle name="Обычный 6 2 3 2 3 4 3" xfId="3290" xr:uid="{00000000-0005-0000-0000-0000340B0000}"/>
    <cellStyle name="Обычный 6 2 3 2 3 4 3 2" xfId="4682" xr:uid="{F1B5D102-A84B-4A3F-A09F-4843134F03D3}"/>
    <cellStyle name="Обычный 6 2 3 2 3 4 4" xfId="4108" xr:uid="{04212056-D370-46C6-9C7B-32B4B0B71DE5}"/>
    <cellStyle name="Обычный 6 2 3 2 3 5" xfId="3487" xr:uid="{00000000-0005-0000-0000-0000350B0000}"/>
    <cellStyle name="Обычный 6 2 3 2 3 5 2" xfId="4868" xr:uid="{11D372DA-F8F7-44B0-9089-8D4F419417E1}"/>
    <cellStyle name="Обычный 6 2 3 2 3 6" xfId="3119" xr:uid="{00000000-0005-0000-0000-0000360B0000}"/>
    <cellStyle name="Обычный 6 2 3 2 3 6 2" xfId="4511" xr:uid="{9F814C0C-36C7-46AA-A0F5-BE7D47B609AD}"/>
    <cellStyle name="Обычный 6 2 3 2 3 7" xfId="2906" xr:uid="{00000000-0005-0000-0000-0000370B0000}"/>
    <cellStyle name="Обычный 6 2 3 2 3 7 2" xfId="4298" xr:uid="{83E77024-EB45-41D1-B404-FF5EF8E59779}"/>
    <cellStyle name="Обычный 6 2 3 2 3 8" xfId="3936" xr:uid="{5F186203-606F-4D8B-A5C4-84E3231282D2}"/>
    <cellStyle name="Обычный 6 2 3 2 4" xfId="2477" xr:uid="{00000000-0005-0000-0000-0000380B0000}"/>
    <cellStyle name="Обычный 6 2 3 2 4 2" xfId="2649" xr:uid="{00000000-0005-0000-0000-0000390B0000}"/>
    <cellStyle name="Обычный 6 2 3 2 4 2 2" xfId="3693" xr:uid="{00000000-0005-0000-0000-00003A0B0000}"/>
    <cellStyle name="Обычный 6 2 3 2 4 2 2 2" xfId="5074" xr:uid="{1964A4C3-B949-4B87-9F28-64CE0EBF7DA8}"/>
    <cellStyle name="Обычный 6 2 3 2 4 2 3" xfId="3325" xr:uid="{00000000-0005-0000-0000-00003B0B0000}"/>
    <cellStyle name="Обычный 6 2 3 2 4 2 3 2" xfId="4717" xr:uid="{18D9B06C-42F8-4DDE-8517-CBC8FDE0F1CA}"/>
    <cellStyle name="Обычный 6 2 3 2 4 2 4" xfId="4143" xr:uid="{49D56396-F456-4AE3-8A38-806A38269129}"/>
    <cellStyle name="Обычный 6 2 3 2 4 3" xfId="3522" xr:uid="{00000000-0005-0000-0000-00003C0B0000}"/>
    <cellStyle name="Обычный 6 2 3 2 4 3 2" xfId="4903" xr:uid="{68D44C6A-9DDB-4ADE-9BCC-6E6113849066}"/>
    <cellStyle name="Обычный 6 2 3 2 4 4" xfId="3154" xr:uid="{00000000-0005-0000-0000-00003D0B0000}"/>
    <cellStyle name="Обычный 6 2 3 2 4 4 2" xfId="4546" xr:uid="{9B8B974E-465C-4B3D-90DE-398D49104AB9}"/>
    <cellStyle name="Обычный 6 2 3 2 4 5" xfId="2941" xr:uid="{00000000-0005-0000-0000-00003E0B0000}"/>
    <cellStyle name="Обычный 6 2 3 2 4 5 2" xfId="4333" xr:uid="{28F982D2-6C76-4C48-9935-37EAEB9CC57D}"/>
    <cellStyle name="Обычный 6 2 3 2 4 6" xfId="3971" xr:uid="{19819CB3-099E-4CE0-9329-81B2E08B2E95}"/>
    <cellStyle name="Обычный 6 2 3 2 5" xfId="2478" xr:uid="{00000000-0005-0000-0000-00003F0B0000}"/>
    <cellStyle name="Обычный 6 2 3 2 5 2" xfId="2650" xr:uid="{00000000-0005-0000-0000-0000400B0000}"/>
    <cellStyle name="Обычный 6 2 3 2 5 2 2" xfId="3694" xr:uid="{00000000-0005-0000-0000-0000410B0000}"/>
    <cellStyle name="Обычный 6 2 3 2 5 2 2 2" xfId="5075" xr:uid="{1478FFA2-C811-463C-B2CA-F2B8DFF62921}"/>
    <cellStyle name="Обычный 6 2 3 2 5 2 3" xfId="3326" xr:uid="{00000000-0005-0000-0000-0000420B0000}"/>
    <cellStyle name="Обычный 6 2 3 2 5 2 3 2" xfId="4718" xr:uid="{4A9F1669-3898-407A-A729-956C913300F8}"/>
    <cellStyle name="Обычный 6 2 3 2 5 2 4" xfId="4144" xr:uid="{92DFE191-3CD6-4127-A515-7BDFDD6890DE}"/>
    <cellStyle name="Обычный 6 2 3 2 5 3" xfId="3523" xr:uid="{00000000-0005-0000-0000-0000430B0000}"/>
    <cellStyle name="Обычный 6 2 3 2 5 3 2" xfId="4904" xr:uid="{1FD00F7B-3159-44E6-A155-D9E2C76BE1AF}"/>
    <cellStyle name="Обычный 6 2 3 2 5 4" xfId="3155" xr:uid="{00000000-0005-0000-0000-0000440B0000}"/>
    <cellStyle name="Обычный 6 2 3 2 5 4 2" xfId="4547" xr:uid="{6493E49E-9676-46AC-A20E-6C108D1DA53C}"/>
    <cellStyle name="Обычный 6 2 3 2 5 5" xfId="2942" xr:uid="{00000000-0005-0000-0000-0000450B0000}"/>
    <cellStyle name="Обычный 6 2 3 2 5 5 2" xfId="4334" xr:uid="{9A544A80-256B-405D-B170-F75464C74A71}"/>
    <cellStyle name="Обычный 6 2 3 2 5 6" xfId="3972" xr:uid="{0871E5D7-AE2A-4AF7-B56A-18D1A813838E}"/>
    <cellStyle name="Обычный 6 2 3 2 6" xfId="2595" xr:uid="{00000000-0005-0000-0000-0000460B0000}"/>
    <cellStyle name="Обычный 6 2 3 2 6 2" xfId="3639" xr:uid="{00000000-0005-0000-0000-0000470B0000}"/>
    <cellStyle name="Обычный 6 2 3 2 6 2 2" xfId="5020" xr:uid="{271C4787-34C4-42DB-9A6B-CA28A17AB0C3}"/>
    <cellStyle name="Обычный 6 2 3 2 6 3" xfId="3271" xr:uid="{00000000-0005-0000-0000-0000480B0000}"/>
    <cellStyle name="Обычный 6 2 3 2 6 3 2" xfId="4663" xr:uid="{D9381B6C-4F19-42B0-B8A3-31C4CAC37E55}"/>
    <cellStyle name="Обычный 6 2 3 2 6 4" xfId="4089" xr:uid="{738356D2-5398-4747-B0D4-4FE14614636E}"/>
    <cellStyle name="Обычный 6 2 3 2 7" xfId="3468" xr:uid="{00000000-0005-0000-0000-0000490B0000}"/>
    <cellStyle name="Обычный 6 2 3 2 7 2" xfId="4849" xr:uid="{4916D86B-AEE1-47F8-AC87-E3808A556F05}"/>
    <cellStyle name="Обычный 6 2 3 2 8" xfId="3100" xr:uid="{00000000-0005-0000-0000-00004A0B0000}"/>
    <cellStyle name="Обычный 6 2 3 2 8 2" xfId="4492" xr:uid="{A1641CF4-C9E5-4381-BC8B-D1CD3AC2840F}"/>
    <cellStyle name="Обычный 6 2 3 2 9" xfId="2887" xr:uid="{00000000-0005-0000-0000-00004B0B0000}"/>
    <cellStyle name="Обычный 6 2 3 2 9 2" xfId="4279" xr:uid="{EDF5845B-960D-416B-BAF2-E24EAD121587}"/>
    <cellStyle name="Обычный 6 2 3 3" xfId="2438" xr:uid="{00000000-0005-0000-0000-00004C0B0000}"/>
    <cellStyle name="Обычный 6 2 3 3 2" xfId="2479" xr:uid="{00000000-0005-0000-0000-00004D0B0000}"/>
    <cellStyle name="Обычный 6 2 3 3 2 2" xfId="2480" xr:uid="{00000000-0005-0000-0000-00004E0B0000}"/>
    <cellStyle name="Обычный 6 2 3 3 2 2 2" xfId="2652" xr:uid="{00000000-0005-0000-0000-00004F0B0000}"/>
    <cellStyle name="Обычный 6 2 3 3 2 2 2 2" xfId="3696" xr:uid="{00000000-0005-0000-0000-0000500B0000}"/>
    <cellStyle name="Обычный 6 2 3 3 2 2 2 2 2" xfId="5077" xr:uid="{FC4AFC8E-C736-48E3-B6B8-0FCFAE1283C7}"/>
    <cellStyle name="Обычный 6 2 3 3 2 2 2 3" xfId="3328" xr:uid="{00000000-0005-0000-0000-0000510B0000}"/>
    <cellStyle name="Обычный 6 2 3 3 2 2 2 3 2" xfId="4720" xr:uid="{660B60E9-5DE2-43EC-B5EA-28337E2489E1}"/>
    <cellStyle name="Обычный 6 2 3 3 2 2 2 4" xfId="4146" xr:uid="{71B4D0A0-A709-4F50-AE1A-C650121094EE}"/>
    <cellStyle name="Обычный 6 2 3 3 2 2 3" xfId="3525" xr:uid="{00000000-0005-0000-0000-0000520B0000}"/>
    <cellStyle name="Обычный 6 2 3 3 2 2 3 2" xfId="4906" xr:uid="{9F2F9C20-D6BD-489C-8279-790C3FB45DA6}"/>
    <cellStyle name="Обычный 6 2 3 3 2 2 4" xfId="3157" xr:uid="{00000000-0005-0000-0000-0000530B0000}"/>
    <cellStyle name="Обычный 6 2 3 3 2 2 4 2" xfId="4549" xr:uid="{6233DEFF-39D0-4DD5-A8E2-2F8FC3DA091C}"/>
    <cellStyle name="Обычный 6 2 3 3 2 2 5" xfId="2944" xr:uid="{00000000-0005-0000-0000-0000540B0000}"/>
    <cellStyle name="Обычный 6 2 3 3 2 2 5 2" xfId="4336" xr:uid="{1F8DF917-9C00-4228-ADCD-7F491371C2C1}"/>
    <cellStyle name="Обычный 6 2 3 3 2 2 6" xfId="3974" xr:uid="{30A43D8C-6E07-4C29-AF2E-D0BA7421BC29}"/>
    <cellStyle name="Обычный 6 2 3 3 2 3" xfId="2481" xr:uid="{00000000-0005-0000-0000-0000550B0000}"/>
    <cellStyle name="Обычный 6 2 3 3 2 3 2" xfId="2653" xr:uid="{00000000-0005-0000-0000-0000560B0000}"/>
    <cellStyle name="Обычный 6 2 3 3 2 3 2 2" xfId="3697" xr:uid="{00000000-0005-0000-0000-0000570B0000}"/>
    <cellStyle name="Обычный 6 2 3 3 2 3 2 2 2" xfId="5078" xr:uid="{0BDD5B15-3626-4474-9644-7CE46850C0AF}"/>
    <cellStyle name="Обычный 6 2 3 3 2 3 2 3" xfId="3329" xr:uid="{00000000-0005-0000-0000-0000580B0000}"/>
    <cellStyle name="Обычный 6 2 3 3 2 3 2 3 2" xfId="4721" xr:uid="{DFC8969D-C30A-4C02-95C8-6644CF084C54}"/>
    <cellStyle name="Обычный 6 2 3 3 2 3 2 4" xfId="4147" xr:uid="{5FA36EAB-9708-46B0-AEF8-B3B01F2CEA8E}"/>
    <cellStyle name="Обычный 6 2 3 3 2 3 3" xfId="3526" xr:uid="{00000000-0005-0000-0000-0000590B0000}"/>
    <cellStyle name="Обычный 6 2 3 3 2 3 3 2" xfId="4907" xr:uid="{6C22BF9F-52B6-4703-A50D-CFB96F1E9141}"/>
    <cellStyle name="Обычный 6 2 3 3 2 3 4" xfId="3158" xr:uid="{00000000-0005-0000-0000-00005A0B0000}"/>
    <cellStyle name="Обычный 6 2 3 3 2 3 4 2" xfId="4550" xr:uid="{C286D1EC-918A-40BC-80DF-BEF5EC2CEA59}"/>
    <cellStyle name="Обычный 6 2 3 3 2 3 5" xfId="2945" xr:uid="{00000000-0005-0000-0000-00005B0B0000}"/>
    <cellStyle name="Обычный 6 2 3 3 2 3 5 2" xfId="4337" xr:uid="{D2B06D95-02F1-49ED-8838-CFCE80BABD46}"/>
    <cellStyle name="Обычный 6 2 3 3 2 3 6" xfId="3975" xr:uid="{191CFAAC-0564-4DEC-9F92-9981295BDCFA}"/>
    <cellStyle name="Обычный 6 2 3 3 2 4" xfId="2651" xr:uid="{00000000-0005-0000-0000-00005C0B0000}"/>
    <cellStyle name="Обычный 6 2 3 3 2 4 2" xfId="3695" xr:uid="{00000000-0005-0000-0000-00005D0B0000}"/>
    <cellStyle name="Обычный 6 2 3 3 2 4 2 2" xfId="5076" xr:uid="{F6B93D14-FD07-4FE1-A826-1B82D18AEF43}"/>
    <cellStyle name="Обычный 6 2 3 3 2 4 3" xfId="3327" xr:uid="{00000000-0005-0000-0000-00005E0B0000}"/>
    <cellStyle name="Обычный 6 2 3 3 2 4 3 2" xfId="4719" xr:uid="{F7DB2CB0-AB95-4E18-B4A1-3A042B90E64F}"/>
    <cellStyle name="Обычный 6 2 3 3 2 4 4" xfId="4145" xr:uid="{68840E96-6965-4B21-B0A3-13F21D42987D}"/>
    <cellStyle name="Обычный 6 2 3 3 2 5" xfId="3524" xr:uid="{00000000-0005-0000-0000-00005F0B0000}"/>
    <cellStyle name="Обычный 6 2 3 3 2 5 2" xfId="4905" xr:uid="{204DE0FB-E3E2-4932-8FF7-71FBD43FE336}"/>
    <cellStyle name="Обычный 6 2 3 3 2 6" xfId="3156" xr:uid="{00000000-0005-0000-0000-0000600B0000}"/>
    <cellStyle name="Обычный 6 2 3 3 2 6 2" xfId="4548" xr:uid="{82E26152-257B-4DA7-969E-5350AA3CFBCB}"/>
    <cellStyle name="Обычный 6 2 3 3 2 7" xfId="2943" xr:uid="{00000000-0005-0000-0000-0000610B0000}"/>
    <cellStyle name="Обычный 6 2 3 3 2 7 2" xfId="4335" xr:uid="{4F62F55B-8119-4ADD-9CB7-3AC7E8ACBDD8}"/>
    <cellStyle name="Обычный 6 2 3 3 2 8" xfId="3973" xr:uid="{53DC27E4-C1C0-44A5-BB59-7CDDCF09D50C}"/>
    <cellStyle name="Обычный 6 2 3 3 3" xfId="2482" xr:uid="{00000000-0005-0000-0000-0000620B0000}"/>
    <cellStyle name="Обычный 6 2 3 3 3 2" xfId="2654" xr:uid="{00000000-0005-0000-0000-0000630B0000}"/>
    <cellStyle name="Обычный 6 2 3 3 3 2 2" xfId="3698" xr:uid="{00000000-0005-0000-0000-0000640B0000}"/>
    <cellStyle name="Обычный 6 2 3 3 3 2 2 2" xfId="5079" xr:uid="{BF888BAD-32CE-4B36-B309-C639E8EA654D}"/>
    <cellStyle name="Обычный 6 2 3 3 3 2 3" xfId="3330" xr:uid="{00000000-0005-0000-0000-0000650B0000}"/>
    <cellStyle name="Обычный 6 2 3 3 3 2 3 2" xfId="4722" xr:uid="{2A237980-73F4-4326-92A9-A078767F434E}"/>
    <cellStyle name="Обычный 6 2 3 3 3 2 4" xfId="4148" xr:uid="{0ECC7A09-5269-433F-AA8C-B47C8B6E0356}"/>
    <cellStyle name="Обычный 6 2 3 3 3 3" xfId="3527" xr:uid="{00000000-0005-0000-0000-0000660B0000}"/>
    <cellStyle name="Обычный 6 2 3 3 3 3 2" xfId="4908" xr:uid="{2288AC40-5F20-42CA-9CFD-3F965BDBB203}"/>
    <cellStyle name="Обычный 6 2 3 3 3 4" xfId="3159" xr:uid="{00000000-0005-0000-0000-0000670B0000}"/>
    <cellStyle name="Обычный 6 2 3 3 3 4 2" xfId="4551" xr:uid="{5827FAC6-A008-44F1-8E8F-C4D9F829BEE4}"/>
    <cellStyle name="Обычный 6 2 3 3 3 5" xfId="2946" xr:uid="{00000000-0005-0000-0000-0000680B0000}"/>
    <cellStyle name="Обычный 6 2 3 3 3 5 2" xfId="4338" xr:uid="{88669CD0-AA68-4AFF-BCB8-29FA3D6926A3}"/>
    <cellStyle name="Обычный 6 2 3 3 3 6" xfId="3976" xr:uid="{725C0AC5-F859-4C2E-AE14-0F55518DF870}"/>
    <cellStyle name="Обычный 6 2 3 3 4" xfId="2483" xr:uid="{00000000-0005-0000-0000-0000690B0000}"/>
    <cellStyle name="Обычный 6 2 3 3 4 2" xfId="2655" xr:uid="{00000000-0005-0000-0000-00006A0B0000}"/>
    <cellStyle name="Обычный 6 2 3 3 4 2 2" xfId="3699" xr:uid="{00000000-0005-0000-0000-00006B0B0000}"/>
    <cellStyle name="Обычный 6 2 3 3 4 2 2 2" xfId="5080" xr:uid="{E8AD2885-96F3-469B-A969-3E57192FFCFD}"/>
    <cellStyle name="Обычный 6 2 3 3 4 2 3" xfId="3331" xr:uid="{00000000-0005-0000-0000-00006C0B0000}"/>
    <cellStyle name="Обычный 6 2 3 3 4 2 3 2" xfId="4723" xr:uid="{B84BD1AC-BD14-4D8B-858C-14947A630222}"/>
    <cellStyle name="Обычный 6 2 3 3 4 2 4" xfId="4149" xr:uid="{2DE05CEF-B2BA-4E1A-BE8F-A79F2F9E8103}"/>
    <cellStyle name="Обычный 6 2 3 3 4 3" xfId="3528" xr:uid="{00000000-0005-0000-0000-00006D0B0000}"/>
    <cellStyle name="Обычный 6 2 3 3 4 3 2" xfId="4909" xr:uid="{56EE33D6-BA08-4A67-B996-D03CE3C4883E}"/>
    <cellStyle name="Обычный 6 2 3 3 4 4" xfId="3160" xr:uid="{00000000-0005-0000-0000-00006E0B0000}"/>
    <cellStyle name="Обычный 6 2 3 3 4 4 2" xfId="4552" xr:uid="{627B7136-8682-4127-B437-4027DF588AD7}"/>
    <cellStyle name="Обычный 6 2 3 3 4 5" xfId="2947" xr:uid="{00000000-0005-0000-0000-00006F0B0000}"/>
    <cellStyle name="Обычный 6 2 3 3 4 5 2" xfId="4339" xr:uid="{1679519D-5D95-417A-81E7-1B7281B2D0C4}"/>
    <cellStyle name="Обычный 6 2 3 3 4 6" xfId="3977" xr:uid="{BAF7B300-97A3-4475-BB98-C914A6F017CF}"/>
    <cellStyle name="Обычный 6 2 3 3 5" xfId="2610" xr:uid="{00000000-0005-0000-0000-0000700B0000}"/>
    <cellStyle name="Обычный 6 2 3 3 5 2" xfId="3654" xr:uid="{00000000-0005-0000-0000-0000710B0000}"/>
    <cellStyle name="Обычный 6 2 3 3 5 2 2" xfId="5035" xr:uid="{870B233A-942C-40CB-99AD-7E5F154A0DB9}"/>
    <cellStyle name="Обычный 6 2 3 3 5 3" xfId="3286" xr:uid="{00000000-0005-0000-0000-0000720B0000}"/>
    <cellStyle name="Обычный 6 2 3 3 5 3 2" xfId="4678" xr:uid="{81E1BE06-C268-4BFB-B177-9D3A79FF583E}"/>
    <cellStyle name="Обычный 6 2 3 3 5 4" xfId="4104" xr:uid="{565466B3-EFF3-4298-AD79-FAD5D9740B50}"/>
    <cellStyle name="Обычный 6 2 3 3 6" xfId="3483" xr:uid="{00000000-0005-0000-0000-0000730B0000}"/>
    <cellStyle name="Обычный 6 2 3 3 6 2" xfId="4864" xr:uid="{D4DD01E8-F9FD-4D0C-BD97-158E46B28919}"/>
    <cellStyle name="Обычный 6 2 3 3 7" xfId="3115" xr:uid="{00000000-0005-0000-0000-0000740B0000}"/>
    <cellStyle name="Обычный 6 2 3 3 7 2" xfId="4507" xr:uid="{1308ED07-B8E5-4F20-8083-65B3463240CC}"/>
    <cellStyle name="Обычный 6 2 3 3 8" xfId="2902" xr:uid="{00000000-0005-0000-0000-0000750B0000}"/>
    <cellStyle name="Обычный 6 2 3 3 8 2" xfId="4294" xr:uid="{0CB69B9A-73F1-4E4C-92FC-F69692205D5E}"/>
    <cellStyle name="Обычный 6 2 3 3 9" xfId="3932" xr:uid="{5CFCE205-6DC7-4F50-9F89-A9968F9DBA9E}"/>
    <cellStyle name="Обычный 6 2 3 4" xfId="2431" xr:uid="{00000000-0005-0000-0000-0000760B0000}"/>
    <cellStyle name="Обычный 6 2 3 4 2" xfId="2484" xr:uid="{00000000-0005-0000-0000-0000770B0000}"/>
    <cellStyle name="Обычный 6 2 3 4 2 2" xfId="2485" xr:uid="{00000000-0005-0000-0000-0000780B0000}"/>
    <cellStyle name="Обычный 6 2 3 4 2 2 2" xfId="2657" xr:uid="{00000000-0005-0000-0000-0000790B0000}"/>
    <cellStyle name="Обычный 6 2 3 4 2 2 2 2" xfId="3701" xr:uid="{00000000-0005-0000-0000-00007A0B0000}"/>
    <cellStyle name="Обычный 6 2 3 4 2 2 2 2 2" xfId="5082" xr:uid="{6AF33792-D5F7-47F0-A85D-20F99C7FE4B6}"/>
    <cellStyle name="Обычный 6 2 3 4 2 2 2 3" xfId="3333" xr:uid="{00000000-0005-0000-0000-00007B0B0000}"/>
    <cellStyle name="Обычный 6 2 3 4 2 2 2 3 2" xfId="4725" xr:uid="{88418BF5-2CB7-4201-AA82-853C61F237EC}"/>
    <cellStyle name="Обычный 6 2 3 4 2 2 2 4" xfId="4151" xr:uid="{2AA91599-5BC5-4E63-98BC-30CCD344F221}"/>
    <cellStyle name="Обычный 6 2 3 4 2 2 3" xfId="3530" xr:uid="{00000000-0005-0000-0000-00007C0B0000}"/>
    <cellStyle name="Обычный 6 2 3 4 2 2 3 2" xfId="4911" xr:uid="{70877DE4-B1F7-4F0A-B105-5ABC2F481321}"/>
    <cellStyle name="Обычный 6 2 3 4 2 2 4" xfId="3162" xr:uid="{00000000-0005-0000-0000-00007D0B0000}"/>
    <cellStyle name="Обычный 6 2 3 4 2 2 4 2" xfId="4554" xr:uid="{9911CB71-73A2-412C-A904-6BA595266D35}"/>
    <cellStyle name="Обычный 6 2 3 4 2 2 5" xfId="2949" xr:uid="{00000000-0005-0000-0000-00007E0B0000}"/>
    <cellStyle name="Обычный 6 2 3 4 2 2 5 2" xfId="4341" xr:uid="{B46202DA-6412-4C2E-A417-C4C2E03BEEDA}"/>
    <cellStyle name="Обычный 6 2 3 4 2 2 6" xfId="3979" xr:uid="{ABC4FEB1-3E30-4A2B-B4FD-650A83D2D012}"/>
    <cellStyle name="Обычный 6 2 3 4 2 3" xfId="2486" xr:uid="{00000000-0005-0000-0000-00007F0B0000}"/>
    <cellStyle name="Обычный 6 2 3 4 2 3 2" xfId="2658" xr:uid="{00000000-0005-0000-0000-0000800B0000}"/>
    <cellStyle name="Обычный 6 2 3 4 2 3 2 2" xfId="3702" xr:uid="{00000000-0005-0000-0000-0000810B0000}"/>
    <cellStyle name="Обычный 6 2 3 4 2 3 2 2 2" xfId="5083" xr:uid="{700F1498-7C5C-4E82-954F-8BF977446F79}"/>
    <cellStyle name="Обычный 6 2 3 4 2 3 2 3" xfId="3334" xr:uid="{00000000-0005-0000-0000-0000820B0000}"/>
    <cellStyle name="Обычный 6 2 3 4 2 3 2 3 2" xfId="4726" xr:uid="{EB60581B-37F7-479F-8BC6-14F8BAAC295F}"/>
    <cellStyle name="Обычный 6 2 3 4 2 3 2 4" xfId="4152" xr:uid="{7D88CD5F-1EE9-48AD-8EED-28E790DEB61B}"/>
    <cellStyle name="Обычный 6 2 3 4 2 3 3" xfId="3531" xr:uid="{00000000-0005-0000-0000-0000830B0000}"/>
    <cellStyle name="Обычный 6 2 3 4 2 3 3 2" xfId="4912" xr:uid="{D2141456-821D-4045-BF9E-2B4044E808AA}"/>
    <cellStyle name="Обычный 6 2 3 4 2 3 4" xfId="3163" xr:uid="{00000000-0005-0000-0000-0000840B0000}"/>
    <cellStyle name="Обычный 6 2 3 4 2 3 4 2" xfId="4555" xr:uid="{B9EEF166-0EDD-4675-9A4C-1F769D57C917}"/>
    <cellStyle name="Обычный 6 2 3 4 2 3 5" xfId="2950" xr:uid="{00000000-0005-0000-0000-0000850B0000}"/>
    <cellStyle name="Обычный 6 2 3 4 2 3 5 2" xfId="4342" xr:uid="{E223F67C-4451-480E-8143-627E15A6CC43}"/>
    <cellStyle name="Обычный 6 2 3 4 2 3 6" xfId="3980" xr:uid="{0176BCED-5006-42EC-8021-894F294DB08F}"/>
    <cellStyle name="Обычный 6 2 3 4 2 4" xfId="2656" xr:uid="{00000000-0005-0000-0000-0000860B0000}"/>
    <cellStyle name="Обычный 6 2 3 4 2 4 2" xfId="3700" xr:uid="{00000000-0005-0000-0000-0000870B0000}"/>
    <cellStyle name="Обычный 6 2 3 4 2 4 2 2" xfId="5081" xr:uid="{0598A975-1249-4844-9E65-13982D61C316}"/>
    <cellStyle name="Обычный 6 2 3 4 2 4 3" xfId="3332" xr:uid="{00000000-0005-0000-0000-0000880B0000}"/>
    <cellStyle name="Обычный 6 2 3 4 2 4 3 2" xfId="4724" xr:uid="{3161680D-243C-4779-AAAA-8C19BDF25CA7}"/>
    <cellStyle name="Обычный 6 2 3 4 2 4 4" xfId="4150" xr:uid="{F9768B0D-E40F-44E2-8E20-86F460ACD14C}"/>
    <cellStyle name="Обычный 6 2 3 4 2 5" xfId="3529" xr:uid="{00000000-0005-0000-0000-0000890B0000}"/>
    <cellStyle name="Обычный 6 2 3 4 2 5 2" xfId="4910" xr:uid="{05AFCA7B-1A31-483B-84E6-2C8AE00529C4}"/>
    <cellStyle name="Обычный 6 2 3 4 2 6" xfId="3161" xr:uid="{00000000-0005-0000-0000-00008A0B0000}"/>
    <cellStyle name="Обычный 6 2 3 4 2 6 2" xfId="4553" xr:uid="{760A060C-ACED-4C45-98FF-054CB55B07C3}"/>
    <cellStyle name="Обычный 6 2 3 4 2 7" xfId="2948" xr:uid="{00000000-0005-0000-0000-00008B0B0000}"/>
    <cellStyle name="Обычный 6 2 3 4 2 7 2" xfId="4340" xr:uid="{B5CE9668-3232-442E-80FD-7EB3371A9E5B}"/>
    <cellStyle name="Обычный 6 2 3 4 2 8" xfId="3978" xr:uid="{E6B6D287-489A-4268-B3AB-45EE09C07BB8}"/>
    <cellStyle name="Обычный 6 2 3 4 3" xfId="2487" xr:uid="{00000000-0005-0000-0000-00008C0B0000}"/>
    <cellStyle name="Обычный 6 2 3 4 3 2" xfId="2659" xr:uid="{00000000-0005-0000-0000-00008D0B0000}"/>
    <cellStyle name="Обычный 6 2 3 4 3 2 2" xfId="3703" xr:uid="{00000000-0005-0000-0000-00008E0B0000}"/>
    <cellStyle name="Обычный 6 2 3 4 3 2 2 2" xfId="5084" xr:uid="{25CB36BF-2645-4660-8368-40311248E4ED}"/>
    <cellStyle name="Обычный 6 2 3 4 3 2 3" xfId="3335" xr:uid="{00000000-0005-0000-0000-00008F0B0000}"/>
    <cellStyle name="Обычный 6 2 3 4 3 2 3 2" xfId="4727" xr:uid="{77E04BC6-9652-46ED-BDF6-8F61DBD4E0FA}"/>
    <cellStyle name="Обычный 6 2 3 4 3 2 4" xfId="4153" xr:uid="{73141E12-8122-406B-AF8F-DC6D4362BAF0}"/>
    <cellStyle name="Обычный 6 2 3 4 3 3" xfId="3532" xr:uid="{00000000-0005-0000-0000-0000900B0000}"/>
    <cellStyle name="Обычный 6 2 3 4 3 3 2" xfId="4913" xr:uid="{CEA0B838-C290-4E5E-9165-A8AB82ECDA09}"/>
    <cellStyle name="Обычный 6 2 3 4 3 4" xfId="3164" xr:uid="{00000000-0005-0000-0000-0000910B0000}"/>
    <cellStyle name="Обычный 6 2 3 4 3 4 2" xfId="4556" xr:uid="{95015C9D-7B54-4BD5-86F2-CDA8BB808601}"/>
    <cellStyle name="Обычный 6 2 3 4 3 5" xfId="2951" xr:uid="{00000000-0005-0000-0000-0000920B0000}"/>
    <cellStyle name="Обычный 6 2 3 4 3 5 2" xfId="4343" xr:uid="{DE69E7E3-AF79-4A2A-AD53-B7CBC03814A2}"/>
    <cellStyle name="Обычный 6 2 3 4 3 6" xfId="3981" xr:uid="{EB2B8A8C-0984-413F-AE88-1221C8D5147D}"/>
    <cellStyle name="Обычный 6 2 3 4 4" xfId="2488" xr:uid="{00000000-0005-0000-0000-0000930B0000}"/>
    <cellStyle name="Обычный 6 2 3 4 4 2" xfId="2660" xr:uid="{00000000-0005-0000-0000-0000940B0000}"/>
    <cellStyle name="Обычный 6 2 3 4 4 2 2" xfId="3704" xr:uid="{00000000-0005-0000-0000-0000950B0000}"/>
    <cellStyle name="Обычный 6 2 3 4 4 2 2 2" xfId="5085" xr:uid="{01F77CB6-9633-48E8-9088-BDD30CE05CA4}"/>
    <cellStyle name="Обычный 6 2 3 4 4 2 3" xfId="3336" xr:uid="{00000000-0005-0000-0000-0000960B0000}"/>
    <cellStyle name="Обычный 6 2 3 4 4 2 3 2" xfId="4728" xr:uid="{7FCBDF13-1124-4B03-A3F4-7D6E224964FE}"/>
    <cellStyle name="Обычный 6 2 3 4 4 2 4" xfId="4154" xr:uid="{FAC7B6B9-7CEA-4B1F-AF3D-A86BF3AD36A3}"/>
    <cellStyle name="Обычный 6 2 3 4 4 3" xfId="3533" xr:uid="{00000000-0005-0000-0000-0000970B0000}"/>
    <cellStyle name="Обычный 6 2 3 4 4 3 2" xfId="4914" xr:uid="{5BFC99D8-CCA2-4D90-AD7E-92DED0732704}"/>
    <cellStyle name="Обычный 6 2 3 4 4 4" xfId="3165" xr:uid="{00000000-0005-0000-0000-0000980B0000}"/>
    <cellStyle name="Обычный 6 2 3 4 4 4 2" xfId="4557" xr:uid="{2DE7838B-D7D0-4CC8-883B-35B579514354}"/>
    <cellStyle name="Обычный 6 2 3 4 4 5" xfId="2952" xr:uid="{00000000-0005-0000-0000-0000990B0000}"/>
    <cellStyle name="Обычный 6 2 3 4 4 5 2" xfId="4344" xr:uid="{BB545141-E63B-4855-849F-A75317714B37}"/>
    <cellStyle name="Обычный 6 2 3 4 4 6" xfId="3982" xr:uid="{D1970B69-5512-4F16-93C6-836D57364DCA}"/>
    <cellStyle name="Обычный 6 2 3 4 5" xfId="2603" xr:uid="{00000000-0005-0000-0000-00009A0B0000}"/>
    <cellStyle name="Обычный 6 2 3 4 5 2" xfId="3647" xr:uid="{00000000-0005-0000-0000-00009B0B0000}"/>
    <cellStyle name="Обычный 6 2 3 4 5 2 2" xfId="5028" xr:uid="{B93846FC-F6A2-4F46-A00A-77F46A34E871}"/>
    <cellStyle name="Обычный 6 2 3 4 5 3" xfId="3279" xr:uid="{00000000-0005-0000-0000-00009C0B0000}"/>
    <cellStyle name="Обычный 6 2 3 4 5 3 2" xfId="4671" xr:uid="{F084661C-E2E1-428D-BA8C-2BD7040BD061}"/>
    <cellStyle name="Обычный 6 2 3 4 5 4" xfId="4097" xr:uid="{A5DE6BDB-6EA8-4131-A6FF-4851C2DD4587}"/>
    <cellStyle name="Обычный 6 2 3 4 6" xfId="3476" xr:uid="{00000000-0005-0000-0000-00009D0B0000}"/>
    <cellStyle name="Обычный 6 2 3 4 6 2" xfId="4857" xr:uid="{D656F740-DDFB-4A5B-87CB-84D6E3A3629D}"/>
    <cellStyle name="Обычный 6 2 3 4 7" xfId="3108" xr:uid="{00000000-0005-0000-0000-00009E0B0000}"/>
    <cellStyle name="Обычный 6 2 3 4 7 2" xfId="4500" xr:uid="{7B0CA71B-0E37-408C-9820-F353FED9A669}"/>
    <cellStyle name="Обычный 6 2 3 4 8" xfId="2895" xr:uid="{00000000-0005-0000-0000-00009F0B0000}"/>
    <cellStyle name="Обычный 6 2 3 4 8 2" xfId="4287" xr:uid="{95C0AD56-9BE2-4435-99F0-C702BB2186D9}"/>
    <cellStyle name="Обычный 6 2 3 4 9" xfId="3925" xr:uid="{4D1F6D8F-F2CC-4CB6-BE2A-158A7E863458}"/>
    <cellStyle name="Обычный 6 2 3 5" xfId="2489" xr:uid="{00000000-0005-0000-0000-0000A00B0000}"/>
    <cellStyle name="Обычный 6 2 3 5 2" xfId="2490" xr:uid="{00000000-0005-0000-0000-0000A10B0000}"/>
    <cellStyle name="Обычный 6 2 3 5 2 2" xfId="2662" xr:uid="{00000000-0005-0000-0000-0000A20B0000}"/>
    <cellStyle name="Обычный 6 2 3 5 2 2 2" xfId="3706" xr:uid="{00000000-0005-0000-0000-0000A30B0000}"/>
    <cellStyle name="Обычный 6 2 3 5 2 2 2 2" xfId="5087" xr:uid="{83775A38-584A-4E66-8079-AA11ECD4FAC1}"/>
    <cellStyle name="Обычный 6 2 3 5 2 2 3" xfId="3338" xr:uid="{00000000-0005-0000-0000-0000A40B0000}"/>
    <cellStyle name="Обычный 6 2 3 5 2 2 3 2" xfId="4730" xr:uid="{77F3EA5B-60E0-46EB-AB65-7459DEC64DB4}"/>
    <cellStyle name="Обычный 6 2 3 5 2 2 4" xfId="4156" xr:uid="{81FD81F9-61B6-498A-A58B-A996B33F1E37}"/>
    <cellStyle name="Обычный 6 2 3 5 2 3" xfId="3535" xr:uid="{00000000-0005-0000-0000-0000A50B0000}"/>
    <cellStyle name="Обычный 6 2 3 5 2 3 2" xfId="4916" xr:uid="{93327283-9F01-4667-BDD8-5FEF3FED9391}"/>
    <cellStyle name="Обычный 6 2 3 5 2 4" xfId="3167" xr:uid="{00000000-0005-0000-0000-0000A60B0000}"/>
    <cellStyle name="Обычный 6 2 3 5 2 4 2" xfId="4559" xr:uid="{D014E49D-E4F5-4D20-B6A9-320C3D5A707C}"/>
    <cellStyle name="Обычный 6 2 3 5 2 5" xfId="2954" xr:uid="{00000000-0005-0000-0000-0000A70B0000}"/>
    <cellStyle name="Обычный 6 2 3 5 2 5 2" xfId="4346" xr:uid="{55E6CCCA-D90B-458E-85AC-1278B77EC79E}"/>
    <cellStyle name="Обычный 6 2 3 5 2 6" xfId="3984" xr:uid="{7AC32962-722A-4BBC-ADB7-510395373C6B}"/>
    <cellStyle name="Обычный 6 2 3 5 3" xfId="2491" xr:uid="{00000000-0005-0000-0000-0000A80B0000}"/>
    <cellStyle name="Обычный 6 2 3 5 3 2" xfId="2663" xr:uid="{00000000-0005-0000-0000-0000A90B0000}"/>
    <cellStyle name="Обычный 6 2 3 5 3 2 2" xfId="3707" xr:uid="{00000000-0005-0000-0000-0000AA0B0000}"/>
    <cellStyle name="Обычный 6 2 3 5 3 2 2 2" xfId="5088" xr:uid="{15D383EB-B70A-4004-99B0-6C58469781A6}"/>
    <cellStyle name="Обычный 6 2 3 5 3 2 3" xfId="3339" xr:uid="{00000000-0005-0000-0000-0000AB0B0000}"/>
    <cellStyle name="Обычный 6 2 3 5 3 2 3 2" xfId="4731" xr:uid="{FCC19774-5132-422E-B95B-D3A7246B96EB}"/>
    <cellStyle name="Обычный 6 2 3 5 3 2 4" xfId="4157" xr:uid="{D03913B1-BB8F-4FB5-8C8F-C8BDC2696568}"/>
    <cellStyle name="Обычный 6 2 3 5 3 3" xfId="3536" xr:uid="{00000000-0005-0000-0000-0000AC0B0000}"/>
    <cellStyle name="Обычный 6 2 3 5 3 3 2" xfId="4917" xr:uid="{F472BA37-4B59-4AF2-976E-8437385B4FD9}"/>
    <cellStyle name="Обычный 6 2 3 5 3 4" xfId="3168" xr:uid="{00000000-0005-0000-0000-0000AD0B0000}"/>
    <cellStyle name="Обычный 6 2 3 5 3 4 2" xfId="4560" xr:uid="{C6CC7319-68BD-463A-A180-BA9A018D625A}"/>
    <cellStyle name="Обычный 6 2 3 5 3 5" xfId="2955" xr:uid="{00000000-0005-0000-0000-0000AE0B0000}"/>
    <cellStyle name="Обычный 6 2 3 5 3 5 2" xfId="4347" xr:uid="{A7E6C81C-1B7E-49EA-AF93-3C801CEBD330}"/>
    <cellStyle name="Обычный 6 2 3 5 3 6" xfId="3985" xr:uid="{07A83ABE-DE6E-4CCB-A111-00E2430991FB}"/>
    <cellStyle name="Обычный 6 2 3 5 4" xfId="2661" xr:uid="{00000000-0005-0000-0000-0000AF0B0000}"/>
    <cellStyle name="Обычный 6 2 3 5 4 2" xfId="3705" xr:uid="{00000000-0005-0000-0000-0000B00B0000}"/>
    <cellStyle name="Обычный 6 2 3 5 4 2 2" xfId="5086" xr:uid="{D1540FC3-8E0E-4998-8527-455958DE4640}"/>
    <cellStyle name="Обычный 6 2 3 5 4 3" xfId="3337" xr:uid="{00000000-0005-0000-0000-0000B10B0000}"/>
    <cellStyle name="Обычный 6 2 3 5 4 3 2" xfId="4729" xr:uid="{D4168B61-A6D4-4CCC-9184-BE49E91E9A2D}"/>
    <cellStyle name="Обычный 6 2 3 5 4 4" xfId="4155" xr:uid="{D61FE3E3-4013-44F7-9123-636CF33634AA}"/>
    <cellStyle name="Обычный 6 2 3 5 5" xfId="3534" xr:uid="{00000000-0005-0000-0000-0000B20B0000}"/>
    <cellStyle name="Обычный 6 2 3 5 5 2" xfId="4915" xr:uid="{92D178A0-426B-423C-8B19-BC4E797189E8}"/>
    <cellStyle name="Обычный 6 2 3 5 6" xfId="3166" xr:uid="{00000000-0005-0000-0000-0000B30B0000}"/>
    <cellStyle name="Обычный 6 2 3 5 6 2" xfId="4558" xr:uid="{610C7ABA-3725-413A-B354-7C7DF3E025FC}"/>
    <cellStyle name="Обычный 6 2 3 5 7" xfId="2953" xr:uid="{00000000-0005-0000-0000-0000B40B0000}"/>
    <cellStyle name="Обычный 6 2 3 5 7 2" xfId="4345" xr:uid="{BB2FE9C8-7F8B-4AD4-8A69-1EE298C5B130}"/>
    <cellStyle name="Обычный 6 2 3 5 8" xfId="3983" xr:uid="{7088F75A-AA3F-420E-9411-20F0E2976FE2}"/>
    <cellStyle name="Обычный 6 2 3 6" xfId="2492" xr:uid="{00000000-0005-0000-0000-0000B50B0000}"/>
    <cellStyle name="Обычный 6 2 3 6 2" xfId="2664" xr:uid="{00000000-0005-0000-0000-0000B60B0000}"/>
    <cellStyle name="Обычный 6 2 3 6 2 2" xfId="3708" xr:uid="{00000000-0005-0000-0000-0000B70B0000}"/>
    <cellStyle name="Обычный 6 2 3 6 2 2 2" xfId="5089" xr:uid="{83BC727C-DD82-4B62-B070-26C0596C761D}"/>
    <cellStyle name="Обычный 6 2 3 6 2 3" xfId="3340" xr:uid="{00000000-0005-0000-0000-0000B80B0000}"/>
    <cellStyle name="Обычный 6 2 3 6 2 3 2" xfId="4732" xr:uid="{164EF1AB-9D93-442C-B481-BB27B9549518}"/>
    <cellStyle name="Обычный 6 2 3 6 2 4" xfId="4158" xr:uid="{EF8090C9-6B7A-443E-8C79-805E101F843C}"/>
    <cellStyle name="Обычный 6 2 3 6 3" xfId="3537" xr:uid="{00000000-0005-0000-0000-0000B90B0000}"/>
    <cellStyle name="Обычный 6 2 3 6 3 2" xfId="4918" xr:uid="{908333E3-1369-49DC-8333-897A980E80E0}"/>
    <cellStyle name="Обычный 6 2 3 6 4" xfId="3169" xr:uid="{00000000-0005-0000-0000-0000BA0B0000}"/>
    <cellStyle name="Обычный 6 2 3 6 4 2" xfId="4561" xr:uid="{53EC398B-63E1-45FF-AECE-648A3856BFB4}"/>
    <cellStyle name="Обычный 6 2 3 6 5" xfId="2956" xr:uid="{00000000-0005-0000-0000-0000BB0B0000}"/>
    <cellStyle name="Обычный 6 2 3 6 5 2" xfId="4348" xr:uid="{12953D40-C2B3-490B-AB38-4A05D17F8919}"/>
    <cellStyle name="Обычный 6 2 3 6 6" xfId="3986" xr:uid="{402FCCA9-FE6A-44DA-8F5A-A007403F8C0D}"/>
    <cellStyle name="Обычный 6 2 3 7" xfId="2493" xr:uid="{00000000-0005-0000-0000-0000BC0B0000}"/>
    <cellStyle name="Обычный 6 2 3 7 2" xfId="2665" xr:uid="{00000000-0005-0000-0000-0000BD0B0000}"/>
    <cellStyle name="Обычный 6 2 3 7 2 2" xfId="3709" xr:uid="{00000000-0005-0000-0000-0000BE0B0000}"/>
    <cellStyle name="Обычный 6 2 3 7 2 2 2" xfId="5090" xr:uid="{C931D015-A7AB-4622-B909-55F37BD2DE65}"/>
    <cellStyle name="Обычный 6 2 3 7 2 3" xfId="3341" xr:uid="{00000000-0005-0000-0000-0000BF0B0000}"/>
    <cellStyle name="Обычный 6 2 3 7 2 3 2" xfId="4733" xr:uid="{ECE84E16-C185-4FEE-BAD2-AE433E15340A}"/>
    <cellStyle name="Обычный 6 2 3 7 2 4" xfId="4159" xr:uid="{F3F4571B-4BF6-4268-A00B-2380CAAB7B23}"/>
    <cellStyle name="Обычный 6 2 3 7 3" xfId="3538" xr:uid="{00000000-0005-0000-0000-0000C00B0000}"/>
    <cellStyle name="Обычный 6 2 3 7 3 2" xfId="4919" xr:uid="{83AAC0E7-8EAE-43D0-925E-9C0CCC703E51}"/>
    <cellStyle name="Обычный 6 2 3 7 4" xfId="3170" xr:uid="{00000000-0005-0000-0000-0000C10B0000}"/>
    <cellStyle name="Обычный 6 2 3 7 4 2" xfId="4562" xr:uid="{61912B7F-95CF-4A98-A1A0-9A2C39814B59}"/>
    <cellStyle name="Обычный 6 2 3 7 5" xfId="2957" xr:uid="{00000000-0005-0000-0000-0000C20B0000}"/>
    <cellStyle name="Обычный 6 2 3 7 5 2" xfId="4349" xr:uid="{85CA6560-0D25-4284-AABA-F68918104EB8}"/>
    <cellStyle name="Обычный 6 2 3 7 6" xfId="3987" xr:uid="{2020C4C8-710A-4C40-818C-DAC467ED67AE}"/>
    <cellStyle name="Обычный 6 2 3 8" xfId="2494" xr:uid="{00000000-0005-0000-0000-0000C30B0000}"/>
    <cellStyle name="Обычный 6 2 3 8 2" xfId="2666" xr:uid="{00000000-0005-0000-0000-0000C40B0000}"/>
    <cellStyle name="Обычный 6 2 3 8 2 2" xfId="3710" xr:uid="{00000000-0005-0000-0000-0000C50B0000}"/>
    <cellStyle name="Обычный 6 2 3 8 2 2 2" xfId="5091" xr:uid="{D25E4B93-0DEC-4235-9A44-794C35815772}"/>
    <cellStyle name="Обычный 6 2 3 8 2 3" xfId="3342" xr:uid="{00000000-0005-0000-0000-0000C60B0000}"/>
    <cellStyle name="Обычный 6 2 3 8 2 3 2" xfId="4734" xr:uid="{2496B680-A5E9-4FCC-83AA-647B457EC92B}"/>
    <cellStyle name="Обычный 6 2 3 8 2 4" xfId="4160" xr:uid="{EE762E89-FB52-4EEB-B4D6-1D4001A5DDF7}"/>
    <cellStyle name="Обычный 6 2 3 8 3" xfId="3539" xr:uid="{00000000-0005-0000-0000-0000C70B0000}"/>
    <cellStyle name="Обычный 6 2 3 8 3 2" xfId="4920" xr:uid="{541F6536-4FFB-4B88-8B30-EF848B33585B}"/>
    <cellStyle name="Обычный 6 2 3 8 4" xfId="3171" xr:uid="{00000000-0005-0000-0000-0000C80B0000}"/>
    <cellStyle name="Обычный 6 2 3 8 4 2" xfId="4563" xr:uid="{623768B5-590D-41D3-AFCE-CCE05D61F724}"/>
    <cellStyle name="Обычный 6 2 3 8 5" xfId="2958" xr:uid="{00000000-0005-0000-0000-0000C90B0000}"/>
    <cellStyle name="Обычный 6 2 3 8 5 2" xfId="4350" xr:uid="{28B92C2F-DB31-4AEB-BB26-A1DB196184C0}"/>
    <cellStyle name="Обычный 6 2 3 8 6" xfId="3988" xr:uid="{D3EB8961-1C95-4359-B14A-F849B7A727D4}"/>
    <cellStyle name="Обычный 6 2 3 9" xfId="2593" xr:uid="{00000000-0005-0000-0000-0000CA0B0000}"/>
    <cellStyle name="Обычный 6 2 3 9 2" xfId="3637" xr:uid="{00000000-0005-0000-0000-0000CB0B0000}"/>
    <cellStyle name="Обычный 6 2 3 9 2 2" xfId="5018" xr:uid="{37C15E8E-E641-49C2-A2B0-EDA75698B5E8}"/>
    <cellStyle name="Обычный 6 2 3 9 3" xfId="3269" xr:uid="{00000000-0005-0000-0000-0000CC0B0000}"/>
    <cellStyle name="Обычный 6 2 3 9 3 2" xfId="4661" xr:uid="{DE436F7C-80DC-4ADC-91C7-F26154E45A6F}"/>
    <cellStyle name="Обычный 6 2 3 9 4" xfId="4087" xr:uid="{C470E622-E0AA-49BB-B5C8-F628A0B6AAE0}"/>
    <cellStyle name="Обычный 6 2 4" xfId="2435" xr:uid="{00000000-0005-0000-0000-0000CD0B0000}"/>
    <cellStyle name="Обычный 6 2 4 2" xfId="2495" xr:uid="{00000000-0005-0000-0000-0000CE0B0000}"/>
    <cellStyle name="Обычный 6 2 4 2 2" xfId="2496" xr:uid="{00000000-0005-0000-0000-0000CF0B0000}"/>
    <cellStyle name="Обычный 6 2 4 2 2 2" xfId="2668" xr:uid="{00000000-0005-0000-0000-0000D00B0000}"/>
    <cellStyle name="Обычный 6 2 4 2 2 2 2" xfId="3712" xr:uid="{00000000-0005-0000-0000-0000D10B0000}"/>
    <cellStyle name="Обычный 6 2 4 2 2 2 2 2" xfId="5093" xr:uid="{0933FC10-B14C-4381-AAE6-584C2CE0C838}"/>
    <cellStyle name="Обычный 6 2 4 2 2 2 3" xfId="3344" xr:uid="{00000000-0005-0000-0000-0000D20B0000}"/>
    <cellStyle name="Обычный 6 2 4 2 2 2 3 2" xfId="4736" xr:uid="{D40DFF92-712C-4B0E-AA8B-4E0644592F93}"/>
    <cellStyle name="Обычный 6 2 4 2 2 2 4" xfId="4162" xr:uid="{CE3F45F2-02C3-412E-82A1-50CFEEC7FE36}"/>
    <cellStyle name="Обычный 6 2 4 2 2 3" xfId="3541" xr:uid="{00000000-0005-0000-0000-0000D30B0000}"/>
    <cellStyle name="Обычный 6 2 4 2 2 3 2" xfId="4922" xr:uid="{5805AE98-6692-4D0E-AA41-0E4E14148EBC}"/>
    <cellStyle name="Обычный 6 2 4 2 2 4" xfId="3173" xr:uid="{00000000-0005-0000-0000-0000D40B0000}"/>
    <cellStyle name="Обычный 6 2 4 2 2 4 2" xfId="4565" xr:uid="{1D56537A-2F3E-47FE-9C5F-A6FE5AD73BD9}"/>
    <cellStyle name="Обычный 6 2 4 2 2 5" xfId="2960" xr:uid="{00000000-0005-0000-0000-0000D50B0000}"/>
    <cellStyle name="Обычный 6 2 4 2 2 5 2" xfId="4352" xr:uid="{DC4C0B45-9F7A-40C8-AE99-5C753759C074}"/>
    <cellStyle name="Обычный 6 2 4 2 2 6" xfId="3990" xr:uid="{2F4EE976-26E1-4B2C-9BB2-0A09AE757863}"/>
    <cellStyle name="Обычный 6 2 4 2 3" xfId="2497" xr:uid="{00000000-0005-0000-0000-0000D60B0000}"/>
    <cellStyle name="Обычный 6 2 4 2 3 2" xfId="2669" xr:uid="{00000000-0005-0000-0000-0000D70B0000}"/>
    <cellStyle name="Обычный 6 2 4 2 3 2 2" xfId="3713" xr:uid="{00000000-0005-0000-0000-0000D80B0000}"/>
    <cellStyle name="Обычный 6 2 4 2 3 2 2 2" xfId="5094" xr:uid="{6A5F8B87-3252-4D92-82E7-FD9F7472A36B}"/>
    <cellStyle name="Обычный 6 2 4 2 3 2 3" xfId="3345" xr:uid="{00000000-0005-0000-0000-0000D90B0000}"/>
    <cellStyle name="Обычный 6 2 4 2 3 2 3 2" xfId="4737" xr:uid="{92655F97-44BF-4FB1-97DE-171470242233}"/>
    <cellStyle name="Обычный 6 2 4 2 3 2 4" xfId="4163" xr:uid="{CFC0ECFB-FCA0-4A70-B77E-C7C0AFF6EFB5}"/>
    <cellStyle name="Обычный 6 2 4 2 3 3" xfId="3542" xr:uid="{00000000-0005-0000-0000-0000DA0B0000}"/>
    <cellStyle name="Обычный 6 2 4 2 3 3 2" xfId="4923" xr:uid="{7CD2AB80-E866-434A-B3FA-29D88335E618}"/>
    <cellStyle name="Обычный 6 2 4 2 3 4" xfId="3174" xr:uid="{00000000-0005-0000-0000-0000DB0B0000}"/>
    <cellStyle name="Обычный 6 2 4 2 3 4 2" xfId="4566" xr:uid="{348A88E7-FF6A-4509-9B3F-AEA0C7F9DD40}"/>
    <cellStyle name="Обычный 6 2 4 2 3 5" xfId="2961" xr:uid="{00000000-0005-0000-0000-0000DC0B0000}"/>
    <cellStyle name="Обычный 6 2 4 2 3 5 2" xfId="4353" xr:uid="{95C3F984-690C-43CE-B0F8-97E7DEFB2C99}"/>
    <cellStyle name="Обычный 6 2 4 2 3 6" xfId="3991" xr:uid="{77D94C1F-7EF2-40DB-BB1A-E051C337970E}"/>
    <cellStyle name="Обычный 6 2 4 2 4" xfId="2667" xr:uid="{00000000-0005-0000-0000-0000DD0B0000}"/>
    <cellStyle name="Обычный 6 2 4 2 4 2" xfId="3711" xr:uid="{00000000-0005-0000-0000-0000DE0B0000}"/>
    <cellStyle name="Обычный 6 2 4 2 4 2 2" xfId="5092" xr:uid="{0F4A2C9F-CF87-4DA3-B45F-99188D29B7EC}"/>
    <cellStyle name="Обычный 6 2 4 2 4 3" xfId="3343" xr:uid="{00000000-0005-0000-0000-0000DF0B0000}"/>
    <cellStyle name="Обычный 6 2 4 2 4 3 2" xfId="4735" xr:uid="{D75A50E9-19FB-4AAC-9DCC-D1F74E2EE168}"/>
    <cellStyle name="Обычный 6 2 4 2 4 4" xfId="4161" xr:uid="{A900896A-C755-42BF-8309-C2AFE8896D96}"/>
    <cellStyle name="Обычный 6 2 4 2 5" xfId="3540" xr:uid="{00000000-0005-0000-0000-0000E00B0000}"/>
    <cellStyle name="Обычный 6 2 4 2 5 2" xfId="4921" xr:uid="{552700F9-8DA6-42A2-9C1C-FCAFDA5434A4}"/>
    <cellStyle name="Обычный 6 2 4 2 6" xfId="3172" xr:uid="{00000000-0005-0000-0000-0000E10B0000}"/>
    <cellStyle name="Обычный 6 2 4 2 6 2" xfId="4564" xr:uid="{0446EDB6-70FD-42A5-8F50-3A2FEAC32080}"/>
    <cellStyle name="Обычный 6 2 4 2 7" xfId="2959" xr:uid="{00000000-0005-0000-0000-0000E20B0000}"/>
    <cellStyle name="Обычный 6 2 4 2 7 2" xfId="4351" xr:uid="{459B154A-9CEB-4ECF-AEE7-6909401F3016}"/>
    <cellStyle name="Обычный 6 2 4 2 8" xfId="3989" xr:uid="{E8EABF9F-EC39-4D98-B728-7274DDD89DC0}"/>
    <cellStyle name="Обычный 6 2 4 3" xfId="2498" xr:uid="{00000000-0005-0000-0000-0000E30B0000}"/>
    <cellStyle name="Обычный 6 2 4 3 2" xfId="2670" xr:uid="{00000000-0005-0000-0000-0000E40B0000}"/>
    <cellStyle name="Обычный 6 2 4 3 2 2" xfId="3714" xr:uid="{00000000-0005-0000-0000-0000E50B0000}"/>
    <cellStyle name="Обычный 6 2 4 3 2 2 2" xfId="5095" xr:uid="{219CBCDB-1B3B-4B31-A2C0-841E60551B47}"/>
    <cellStyle name="Обычный 6 2 4 3 2 3" xfId="3346" xr:uid="{00000000-0005-0000-0000-0000E60B0000}"/>
    <cellStyle name="Обычный 6 2 4 3 2 3 2" xfId="4738" xr:uid="{8DA59EEB-9B2B-45BF-8D0B-3D2CA8747566}"/>
    <cellStyle name="Обычный 6 2 4 3 2 4" xfId="4164" xr:uid="{7A8A5A9C-CC54-4447-94C3-9C258D01893D}"/>
    <cellStyle name="Обычный 6 2 4 3 3" xfId="3543" xr:uid="{00000000-0005-0000-0000-0000E70B0000}"/>
    <cellStyle name="Обычный 6 2 4 3 3 2" xfId="4924" xr:uid="{6EC82D22-702C-4607-AA53-AF118F0A5A34}"/>
    <cellStyle name="Обычный 6 2 4 3 4" xfId="3175" xr:uid="{00000000-0005-0000-0000-0000E80B0000}"/>
    <cellStyle name="Обычный 6 2 4 3 4 2" xfId="4567" xr:uid="{0EA251E0-647F-4ADF-8DE4-2A6931819224}"/>
    <cellStyle name="Обычный 6 2 4 3 5" xfId="2962" xr:uid="{00000000-0005-0000-0000-0000E90B0000}"/>
    <cellStyle name="Обычный 6 2 4 3 5 2" xfId="4354" xr:uid="{BD75A008-73B1-4B76-85EB-846E4A98EED2}"/>
    <cellStyle name="Обычный 6 2 4 3 6" xfId="3992" xr:uid="{2B1F5093-CB82-44E9-A41B-318728428EF4}"/>
    <cellStyle name="Обычный 6 2 4 4" xfId="2499" xr:uid="{00000000-0005-0000-0000-0000EA0B0000}"/>
    <cellStyle name="Обычный 6 2 4 4 2" xfId="2671" xr:uid="{00000000-0005-0000-0000-0000EB0B0000}"/>
    <cellStyle name="Обычный 6 2 4 4 2 2" xfId="3715" xr:uid="{00000000-0005-0000-0000-0000EC0B0000}"/>
    <cellStyle name="Обычный 6 2 4 4 2 2 2" xfId="5096" xr:uid="{E13609F9-18BA-4F94-8A8A-C4F280C0006E}"/>
    <cellStyle name="Обычный 6 2 4 4 2 3" xfId="3347" xr:uid="{00000000-0005-0000-0000-0000ED0B0000}"/>
    <cellStyle name="Обычный 6 2 4 4 2 3 2" xfId="4739" xr:uid="{277084C3-C99A-4320-BC50-D4AF5665F82B}"/>
    <cellStyle name="Обычный 6 2 4 4 2 4" xfId="4165" xr:uid="{7D1883E8-A892-447C-971E-52B770B89711}"/>
    <cellStyle name="Обычный 6 2 4 4 3" xfId="3544" xr:uid="{00000000-0005-0000-0000-0000EE0B0000}"/>
    <cellStyle name="Обычный 6 2 4 4 3 2" xfId="4925" xr:uid="{74E30009-DCA6-4B27-BCCB-AF08B514E523}"/>
    <cellStyle name="Обычный 6 2 4 4 4" xfId="3176" xr:uid="{00000000-0005-0000-0000-0000EF0B0000}"/>
    <cellStyle name="Обычный 6 2 4 4 4 2" xfId="4568" xr:uid="{BC8CEE96-A1D1-4FA6-821E-7984FDE0C73B}"/>
    <cellStyle name="Обычный 6 2 4 4 5" xfId="2963" xr:uid="{00000000-0005-0000-0000-0000F00B0000}"/>
    <cellStyle name="Обычный 6 2 4 4 5 2" xfId="4355" xr:uid="{2DE479B3-04EB-42FD-AF42-2FF4A9698AD9}"/>
    <cellStyle name="Обычный 6 2 4 4 6" xfId="3993" xr:uid="{E6034E79-3E90-4DFE-A116-2BD4E1491149}"/>
    <cellStyle name="Обычный 6 2 4 5" xfId="2607" xr:uid="{00000000-0005-0000-0000-0000F10B0000}"/>
    <cellStyle name="Обычный 6 2 4 5 2" xfId="3651" xr:uid="{00000000-0005-0000-0000-0000F20B0000}"/>
    <cellStyle name="Обычный 6 2 4 5 2 2" xfId="5032" xr:uid="{99D039FD-446F-4BF9-826A-D318503CD69E}"/>
    <cellStyle name="Обычный 6 2 4 5 3" xfId="3283" xr:uid="{00000000-0005-0000-0000-0000F30B0000}"/>
    <cellStyle name="Обычный 6 2 4 5 3 2" xfId="4675" xr:uid="{1BB453B0-6DB8-4C35-B247-BA98FD3A9CF7}"/>
    <cellStyle name="Обычный 6 2 4 5 4" xfId="4101" xr:uid="{C2E7C3D0-B359-43F6-86B5-7CB7A0BED673}"/>
    <cellStyle name="Обычный 6 2 4 6" xfId="3480" xr:uid="{00000000-0005-0000-0000-0000F40B0000}"/>
    <cellStyle name="Обычный 6 2 4 6 2" xfId="4861" xr:uid="{6ED885E9-A425-44A2-AFB2-C85F9F643E72}"/>
    <cellStyle name="Обычный 6 2 4 7" xfId="3112" xr:uid="{00000000-0005-0000-0000-0000F50B0000}"/>
    <cellStyle name="Обычный 6 2 4 7 2" xfId="4504" xr:uid="{670E4BD3-D4A8-4C64-B20B-6AE7B4089EA4}"/>
    <cellStyle name="Обычный 6 2 4 8" xfId="2899" xr:uid="{00000000-0005-0000-0000-0000F60B0000}"/>
    <cellStyle name="Обычный 6 2 4 8 2" xfId="4291" xr:uid="{D13CED56-32B1-4CE7-8995-FA1BC7B61402}"/>
    <cellStyle name="Обычный 6 2 4 9" xfId="3929" xr:uid="{8A8A4327-9349-4209-8AF2-6EBDF555FCCF}"/>
    <cellStyle name="Обычный 6 2 5" xfId="2428" xr:uid="{00000000-0005-0000-0000-0000F70B0000}"/>
    <cellStyle name="Обычный 6 2 5 2" xfId="2500" xr:uid="{00000000-0005-0000-0000-0000F80B0000}"/>
    <cellStyle name="Обычный 6 2 5 2 2" xfId="2501" xr:uid="{00000000-0005-0000-0000-0000F90B0000}"/>
    <cellStyle name="Обычный 6 2 5 2 2 2" xfId="2673" xr:uid="{00000000-0005-0000-0000-0000FA0B0000}"/>
    <cellStyle name="Обычный 6 2 5 2 2 2 2" xfId="3717" xr:uid="{00000000-0005-0000-0000-0000FB0B0000}"/>
    <cellStyle name="Обычный 6 2 5 2 2 2 2 2" xfId="5098" xr:uid="{4A654D35-BAC7-4A42-B151-44989B2F8FDD}"/>
    <cellStyle name="Обычный 6 2 5 2 2 2 3" xfId="3349" xr:uid="{00000000-0005-0000-0000-0000FC0B0000}"/>
    <cellStyle name="Обычный 6 2 5 2 2 2 3 2" xfId="4741" xr:uid="{216B50EC-6360-43CB-880A-0187CA5F9B0B}"/>
    <cellStyle name="Обычный 6 2 5 2 2 2 4" xfId="4167" xr:uid="{E2A004EE-0AD8-46C4-BF4A-A475A3623138}"/>
    <cellStyle name="Обычный 6 2 5 2 2 3" xfId="3546" xr:uid="{00000000-0005-0000-0000-0000FD0B0000}"/>
    <cellStyle name="Обычный 6 2 5 2 2 3 2" xfId="4927" xr:uid="{498CD932-5CA7-473D-BC35-1109270E34A8}"/>
    <cellStyle name="Обычный 6 2 5 2 2 4" xfId="3178" xr:uid="{00000000-0005-0000-0000-0000FE0B0000}"/>
    <cellStyle name="Обычный 6 2 5 2 2 4 2" xfId="4570" xr:uid="{46192B0B-1EC8-4F81-8339-571822E67368}"/>
    <cellStyle name="Обычный 6 2 5 2 2 5" xfId="2965" xr:uid="{00000000-0005-0000-0000-0000FF0B0000}"/>
    <cellStyle name="Обычный 6 2 5 2 2 5 2" xfId="4357" xr:uid="{ADF5E5CE-8FEF-4392-A1B4-CEB262A2BC6C}"/>
    <cellStyle name="Обычный 6 2 5 2 2 6" xfId="3995" xr:uid="{BEB63B10-5F64-49C6-8ACE-F7403E384A82}"/>
    <cellStyle name="Обычный 6 2 5 2 3" xfId="2502" xr:uid="{00000000-0005-0000-0000-0000000C0000}"/>
    <cellStyle name="Обычный 6 2 5 2 3 2" xfId="2674" xr:uid="{00000000-0005-0000-0000-0000010C0000}"/>
    <cellStyle name="Обычный 6 2 5 2 3 2 2" xfId="3718" xr:uid="{00000000-0005-0000-0000-0000020C0000}"/>
    <cellStyle name="Обычный 6 2 5 2 3 2 2 2" xfId="5099" xr:uid="{6EB91C79-7B29-4E10-9460-40F1317847EF}"/>
    <cellStyle name="Обычный 6 2 5 2 3 2 3" xfId="3350" xr:uid="{00000000-0005-0000-0000-0000030C0000}"/>
    <cellStyle name="Обычный 6 2 5 2 3 2 3 2" xfId="4742" xr:uid="{7D598F3A-2A75-4772-8E97-F531817C754D}"/>
    <cellStyle name="Обычный 6 2 5 2 3 2 4" xfId="4168" xr:uid="{43693111-69B9-4B5B-850B-2AA1CA9DF0E3}"/>
    <cellStyle name="Обычный 6 2 5 2 3 3" xfId="3547" xr:uid="{00000000-0005-0000-0000-0000040C0000}"/>
    <cellStyle name="Обычный 6 2 5 2 3 3 2" xfId="4928" xr:uid="{2A641858-1884-4E69-A489-21181AA0622F}"/>
    <cellStyle name="Обычный 6 2 5 2 3 4" xfId="3179" xr:uid="{00000000-0005-0000-0000-0000050C0000}"/>
    <cellStyle name="Обычный 6 2 5 2 3 4 2" xfId="4571" xr:uid="{80D02B2F-310B-4926-B202-89FF6CD20009}"/>
    <cellStyle name="Обычный 6 2 5 2 3 5" xfId="2966" xr:uid="{00000000-0005-0000-0000-0000060C0000}"/>
    <cellStyle name="Обычный 6 2 5 2 3 5 2" xfId="4358" xr:uid="{3D87C4DC-45D6-419E-8EF1-4C1249542E82}"/>
    <cellStyle name="Обычный 6 2 5 2 3 6" xfId="3996" xr:uid="{3C2D3C2E-58C6-43F8-A7B1-BA1F01D112EB}"/>
    <cellStyle name="Обычный 6 2 5 2 4" xfId="2672" xr:uid="{00000000-0005-0000-0000-0000070C0000}"/>
    <cellStyle name="Обычный 6 2 5 2 4 2" xfId="3716" xr:uid="{00000000-0005-0000-0000-0000080C0000}"/>
    <cellStyle name="Обычный 6 2 5 2 4 2 2" xfId="5097" xr:uid="{DF85ABCF-975E-4A8F-B27F-3AEA665DE6F2}"/>
    <cellStyle name="Обычный 6 2 5 2 4 3" xfId="3348" xr:uid="{00000000-0005-0000-0000-0000090C0000}"/>
    <cellStyle name="Обычный 6 2 5 2 4 3 2" xfId="4740" xr:uid="{EC7C0116-7AA6-4445-9F70-37276C709EF4}"/>
    <cellStyle name="Обычный 6 2 5 2 4 4" xfId="4166" xr:uid="{DCBA78C8-DF31-4D13-B922-09DD33D905B9}"/>
    <cellStyle name="Обычный 6 2 5 2 5" xfId="3545" xr:uid="{00000000-0005-0000-0000-00000A0C0000}"/>
    <cellStyle name="Обычный 6 2 5 2 5 2" xfId="4926" xr:uid="{4B4DF54D-C53A-4CE2-8E0F-11235B33FF01}"/>
    <cellStyle name="Обычный 6 2 5 2 6" xfId="3177" xr:uid="{00000000-0005-0000-0000-00000B0C0000}"/>
    <cellStyle name="Обычный 6 2 5 2 6 2" xfId="4569" xr:uid="{E05E30B0-2B47-4BF6-9EB4-BC4F9C62EF02}"/>
    <cellStyle name="Обычный 6 2 5 2 7" xfId="2964" xr:uid="{00000000-0005-0000-0000-00000C0C0000}"/>
    <cellStyle name="Обычный 6 2 5 2 7 2" xfId="4356" xr:uid="{0122F645-11A9-46A3-A119-8F54E1D5BCB4}"/>
    <cellStyle name="Обычный 6 2 5 2 8" xfId="3994" xr:uid="{191F5B07-0058-41EF-9B13-671C2A235C4D}"/>
    <cellStyle name="Обычный 6 2 5 3" xfId="2503" xr:uid="{00000000-0005-0000-0000-00000D0C0000}"/>
    <cellStyle name="Обычный 6 2 5 3 2" xfId="2675" xr:uid="{00000000-0005-0000-0000-00000E0C0000}"/>
    <cellStyle name="Обычный 6 2 5 3 2 2" xfId="3719" xr:uid="{00000000-0005-0000-0000-00000F0C0000}"/>
    <cellStyle name="Обычный 6 2 5 3 2 2 2" xfId="5100" xr:uid="{6FE29B93-9AF0-4FB2-8B45-013C1D51030E}"/>
    <cellStyle name="Обычный 6 2 5 3 2 3" xfId="3351" xr:uid="{00000000-0005-0000-0000-0000100C0000}"/>
    <cellStyle name="Обычный 6 2 5 3 2 3 2" xfId="4743" xr:uid="{E18BCBB7-EEA1-46CF-B1D4-08823EA37FC2}"/>
    <cellStyle name="Обычный 6 2 5 3 2 4" xfId="4169" xr:uid="{A2955AC0-63FB-455B-9C4C-515C4523E441}"/>
    <cellStyle name="Обычный 6 2 5 3 3" xfId="3548" xr:uid="{00000000-0005-0000-0000-0000110C0000}"/>
    <cellStyle name="Обычный 6 2 5 3 3 2" xfId="4929" xr:uid="{CDE5865E-CEA3-44AB-A781-D46572A86008}"/>
    <cellStyle name="Обычный 6 2 5 3 4" xfId="3180" xr:uid="{00000000-0005-0000-0000-0000120C0000}"/>
    <cellStyle name="Обычный 6 2 5 3 4 2" xfId="4572" xr:uid="{CCCB8CD0-1C9A-4EDB-8110-734EC182C418}"/>
    <cellStyle name="Обычный 6 2 5 3 5" xfId="2967" xr:uid="{00000000-0005-0000-0000-0000130C0000}"/>
    <cellStyle name="Обычный 6 2 5 3 5 2" xfId="4359" xr:uid="{5264EDCF-67BB-4689-92D8-922CC36FA0E3}"/>
    <cellStyle name="Обычный 6 2 5 3 6" xfId="3997" xr:uid="{E9D672FC-789D-4C98-92A7-53F94B17B964}"/>
    <cellStyle name="Обычный 6 2 5 4" xfId="2504" xr:uid="{00000000-0005-0000-0000-0000140C0000}"/>
    <cellStyle name="Обычный 6 2 5 4 2" xfId="2676" xr:uid="{00000000-0005-0000-0000-0000150C0000}"/>
    <cellStyle name="Обычный 6 2 5 4 2 2" xfId="3720" xr:uid="{00000000-0005-0000-0000-0000160C0000}"/>
    <cellStyle name="Обычный 6 2 5 4 2 2 2" xfId="5101" xr:uid="{E6BFC14A-7734-41AA-9707-07A9B8B30959}"/>
    <cellStyle name="Обычный 6 2 5 4 2 3" xfId="3352" xr:uid="{00000000-0005-0000-0000-0000170C0000}"/>
    <cellStyle name="Обычный 6 2 5 4 2 3 2" xfId="4744" xr:uid="{6081D2AD-FB6C-46E1-B0DA-BC2CA417AEFC}"/>
    <cellStyle name="Обычный 6 2 5 4 2 4" xfId="4170" xr:uid="{407F1198-047B-4B23-AFA9-C1B00954D3F3}"/>
    <cellStyle name="Обычный 6 2 5 4 3" xfId="3549" xr:uid="{00000000-0005-0000-0000-0000180C0000}"/>
    <cellStyle name="Обычный 6 2 5 4 3 2" xfId="4930" xr:uid="{264AD4BA-794C-4B42-BC55-0105DBC0DB10}"/>
    <cellStyle name="Обычный 6 2 5 4 4" xfId="3181" xr:uid="{00000000-0005-0000-0000-0000190C0000}"/>
    <cellStyle name="Обычный 6 2 5 4 4 2" xfId="4573" xr:uid="{AB749DB3-0856-4F8B-B600-41B651A91244}"/>
    <cellStyle name="Обычный 6 2 5 4 5" xfId="2968" xr:uid="{00000000-0005-0000-0000-00001A0C0000}"/>
    <cellStyle name="Обычный 6 2 5 4 5 2" xfId="4360" xr:uid="{56B55B6C-8A3A-4656-939B-1094C612F05F}"/>
    <cellStyle name="Обычный 6 2 5 4 6" xfId="3998" xr:uid="{A34C488E-F4DC-48DA-8648-1BB1F7E37038}"/>
    <cellStyle name="Обычный 6 2 5 5" xfId="2600" xr:uid="{00000000-0005-0000-0000-00001B0C0000}"/>
    <cellStyle name="Обычный 6 2 5 5 2" xfId="3644" xr:uid="{00000000-0005-0000-0000-00001C0C0000}"/>
    <cellStyle name="Обычный 6 2 5 5 2 2" xfId="5025" xr:uid="{6EE45217-28BD-4B31-84DA-4E21A930060A}"/>
    <cellStyle name="Обычный 6 2 5 5 3" xfId="3276" xr:uid="{00000000-0005-0000-0000-00001D0C0000}"/>
    <cellStyle name="Обычный 6 2 5 5 3 2" xfId="4668" xr:uid="{1070238C-54D1-4412-A966-28244801A630}"/>
    <cellStyle name="Обычный 6 2 5 5 4" xfId="4094" xr:uid="{24580E49-D220-4BBC-B1DD-55466F560C16}"/>
    <cellStyle name="Обычный 6 2 5 6" xfId="3473" xr:uid="{00000000-0005-0000-0000-00001E0C0000}"/>
    <cellStyle name="Обычный 6 2 5 6 2" xfId="4854" xr:uid="{D90603A5-0567-4EE8-9072-83AC813FCA8C}"/>
    <cellStyle name="Обычный 6 2 5 7" xfId="3105" xr:uid="{00000000-0005-0000-0000-00001F0C0000}"/>
    <cellStyle name="Обычный 6 2 5 7 2" xfId="4497" xr:uid="{5025297B-7239-4FC3-B879-620A217A6166}"/>
    <cellStyle name="Обычный 6 2 5 8" xfId="2892" xr:uid="{00000000-0005-0000-0000-0000200C0000}"/>
    <cellStyle name="Обычный 6 2 5 8 2" xfId="4284" xr:uid="{8084E6A8-20E6-4BAA-80ED-348BF026DDD1}"/>
    <cellStyle name="Обычный 6 2 5 9" xfId="3922" xr:uid="{5AEA70CC-CDBE-4427-A14B-A461ED827B81}"/>
    <cellStyle name="Обычный 6 2 6" xfId="2505" xr:uid="{00000000-0005-0000-0000-0000210C0000}"/>
    <cellStyle name="Обычный 6 2 6 2" xfId="2506" xr:uid="{00000000-0005-0000-0000-0000220C0000}"/>
    <cellStyle name="Обычный 6 2 6 2 2" xfId="2678" xr:uid="{00000000-0005-0000-0000-0000230C0000}"/>
    <cellStyle name="Обычный 6 2 6 2 2 2" xfId="3722" xr:uid="{00000000-0005-0000-0000-0000240C0000}"/>
    <cellStyle name="Обычный 6 2 6 2 2 2 2" xfId="5103" xr:uid="{6A8239CE-8AB4-4DE6-B52A-EEC413998EF4}"/>
    <cellStyle name="Обычный 6 2 6 2 2 3" xfId="3354" xr:uid="{00000000-0005-0000-0000-0000250C0000}"/>
    <cellStyle name="Обычный 6 2 6 2 2 3 2" xfId="4746" xr:uid="{5C0E8EFB-0B79-4982-ACF5-CED09BBC39AB}"/>
    <cellStyle name="Обычный 6 2 6 2 2 4" xfId="4172" xr:uid="{782D1A84-1F52-4903-B006-ED21FF0D55F3}"/>
    <cellStyle name="Обычный 6 2 6 2 3" xfId="3551" xr:uid="{00000000-0005-0000-0000-0000260C0000}"/>
    <cellStyle name="Обычный 6 2 6 2 3 2" xfId="4932" xr:uid="{9F6D6406-4BEC-4257-8704-2603E3639127}"/>
    <cellStyle name="Обычный 6 2 6 2 4" xfId="3183" xr:uid="{00000000-0005-0000-0000-0000270C0000}"/>
    <cellStyle name="Обычный 6 2 6 2 4 2" xfId="4575" xr:uid="{58B7EDB7-37C3-4AC1-86D0-78B1F4626327}"/>
    <cellStyle name="Обычный 6 2 6 2 5" xfId="2970" xr:uid="{00000000-0005-0000-0000-0000280C0000}"/>
    <cellStyle name="Обычный 6 2 6 2 5 2" xfId="4362" xr:uid="{E2AA893E-944F-4F1B-83CF-2149FD05753B}"/>
    <cellStyle name="Обычный 6 2 6 2 6" xfId="4000" xr:uid="{D399D4E2-9E28-44F0-BA08-4EB1065D60D9}"/>
    <cellStyle name="Обычный 6 2 6 3" xfId="2507" xr:uid="{00000000-0005-0000-0000-0000290C0000}"/>
    <cellStyle name="Обычный 6 2 6 3 2" xfId="2679" xr:uid="{00000000-0005-0000-0000-00002A0C0000}"/>
    <cellStyle name="Обычный 6 2 6 3 2 2" xfId="3723" xr:uid="{00000000-0005-0000-0000-00002B0C0000}"/>
    <cellStyle name="Обычный 6 2 6 3 2 2 2" xfId="5104" xr:uid="{815D37A3-C8E3-4B66-BF1B-8DB644822564}"/>
    <cellStyle name="Обычный 6 2 6 3 2 3" xfId="3355" xr:uid="{00000000-0005-0000-0000-00002C0C0000}"/>
    <cellStyle name="Обычный 6 2 6 3 2 3 2" xfId="4747" xr:uid="{50801A0D-C81D-4A08-8CC4-18FC3CBB4FFC}"/>
    <cellStyle name="Обычный 6 2 6 3 2 4" xfId="4173" xr:uid="{65CAA625-4780-4BB1-BC3E-7F87A85C7B10}"/>
    <cellStyle name="Обычный 6 2 6 3 3" xfId="3552" xr:uid="{00000000-0005-0000-0000-00002D0C0000}"/>
    <cellStyle name="Обычный 6 2 6 3 3 2" xfId="4933" xr:uid="{3BB8DC60-9E1C-49F0-867D-5C354BAC0B35}"/>
    <cellStyle name="Обычный 6 2 6 3 4" xfId="3184" xr:uid="{00000000-0005-0000-0000-00002E0C0000}"/>
    <cellStyle name="Обычный 6 2 6 3 4 2" xfId="4576" xr:uid="{65153AE5-454F-4712-BF68-B8FCD7467FFA}"/>
    <cellStyle name="Обычный 6 2 6 3 5" xfId="2971" xr:uid="{00000000-0005-0000-0000-00002F0C0000}"/>
    <cellStyle name="Обычный 6 2 6 3 5 2" xfId="4363" xr:uid="{27FA8725-B77A-4365-BB63-127D72E17DE8}"/>
    <cellStyle name="Обычный 6 2 6 3 6" xfId="4001" xr:uid="{1CA4592B-5EAF-4699-84D6-E7422A1CE84B}"/>
    <cellStyle name="Обычный 6 2 6 4" xfId="2677" xr:uid="{00000000-0005-0000-0000-0000300C0000}"/>
    <cellStyle name="Обычный 6 2 6 4 2" xfId="3721" xr:uid="{00000000-0005-0000-0000-0000310C0000}"/>
    <cellStyle name="Обычный 6 2 6 4 2 2" xfId="5102" xr:uid="{268D0D60-ADDA-465E-9EE6-1C7BDE49EDBB}"/>
    <cellStyle name="Обычный 6 2 6 4 3" xfId="3353" xr:uid="{00000000-0005-0000-0000-0000320C0000}"/>
    <cellStyle name="Обычный 6 2 6 4 3 2" xfId="4745" xr:uid="{37184288-567D-46A5-9603-8ED4677C2C41}"/>
    <cellStyle name="Обычный 6 2 6 4 4" xfId="4171" xr:uid="{48471EDF-6E86-4C77-98D9-7A3D39AC186B}"/>
    <cellStyle name="Обычный 6 2 6 5" xfId="3550" xr:uid="{00000000-0005-0000-0000-0000330C0000}"/>
    <cellStyle name="Обычный 6 2 6 5 2" xfId="4931" xr:uid="{35F6CA73-43AD-4879-BAD8-E843F75811E1}"/>
    <cellStyle name="Обычный 6 2 6 6" xfId="3182" xr:uid="{00000000-0005-0000-0000-0000340C0000}"/>
    <cellStyle name="Обычный 6 2 6 6 2" xfId="4574" xr:uid="{E0713035-8373-4ED2-9A7D-AD2CF7B06DC4}"/>
    <cellStyle name="Обычный 6 2 6 7" xfId="2969" xr:uid="{00000000-0005-0000-0000-0000350C0000}"/>
    <cellStyle name="Обычный 6 2 6 7 2" xfId="4361" xr:uid="{3477DEF9-ACE5-4468-82F9-C39823154540}"/>
    <cellStyle name="Обычный 6 2 6 8" xfId="3999" xr:uid="{CE0F64AF-65DE-4181-8CC3-98262DA48EAC}"/>
    <cellStyle name="Обычный 6 2 7" xfId="2508" xr:uid="{00000000-0005-0000-0000-0000360C0000}"/>
    <cellStyle name="Обычный 6 2 7 2" xfId="2680" xr:uid="{00000000-0005-0000-0000-0000370C0000}"/>
    <cellStyle name="Обычный 6 2 7 2 2" xfId="3724" xr:uid="{00000000-0005-0000-0000-0000380C0000}"/>
    <cellStyle name="Обычный 6 2 7 2 2 2" xfId="5105" xr:uid="{1633A17B-657C-4877-A688-FAE47E7B5BFD}"/>
    <cellStyle name="Обычный 6 2 7 2 3" xfId="3356" xr:uid="{00000000-0005-0000-0000-0000390C0000}"/>
    <cellStyle name="Обычный 6 2 7 2 3 2" xfId="4748" xr:uid="{04CE2A62-2695-4EDC-BE38-4B9C0E776EFA}"/>
    <cellStyle name="Обычный 6 2 7 2 4" xfId="4174" xr:uid="{409E1272-FF28-4A07-9416-D44C8016FC0B}"/>
    <cellStyle name="Обычный 6 2 7 3" xfId="3553" xr:uid="{00000000-0005-0000-0000-00003A0C0000}"/>
    <cellStyle name="Обычный 6 2 7 3 2" xfId="4934" xr:uid="{9EE6006A-803C-43B5-89AB-7E88D764F250}"/>
    <cellStyle name="Обычный 6 2 7 4" xfId="3185" xr:uid="{00000000-0005-0000-0000-00003B0C0000}"/>
    <cellStyle name="Обычный 6 2 7 4 2" xfId="4577" xr:uid="{BCA416F3-7626-41AA-8912-AC140967C15C}"/>
    <cellStyle name="Обычный 6 2 7 5" xfId="2972" xr:uid="{00000000-0005-0000-0000-00003C0C0000}"/>
    <cellStyle name="Обычный 6 2 7 5 2" xfId="4364" xr:uid="{409C7C42-D8B4-419B-8E1F-93A28DB0EB96}"/>
    <cellStyle name="Обычный 6 2 7 6" xfId="4002" xr:uid="{2780E266-87E9-4373-BF5E-350F3B20F1BA}"/>
    <cellStyle name="Обычный 6 2 8" xfId="2509" xr:uid="{00000000-0005-0000-0000-00003D0C0000}"/>
    <cellStyle name="Обычный 6 2 8 2" xfId="2681" xr:uid="{00000000-0005-0000-0000-00003E0C0000}"/>
    <cellStyle name="Обычный 6 2 8 2 2" xfId="3725" xr:uid="{00000000-0005-0000-0000-00003F0C0000}"/>
    <cellStyle name="Обычный 6 2 8 2 2 2" xfId="5106" xr:uid="{CDEAAA82-E7CD-4430-93DA-6EAFBF1E4D41}"/>
    <cellStyle name="Обычный 6 2 8 2 3" xfId="3357" xr:uid="{00000000-0005-0000-0000-0000400C0000}"/>
    <cellStyle name="Обычный 6 2 8 2 3 2" xfId="4749" xr:uid="{0D6465A8-28B5-4CE5-AB9F-8AD60B1E2173}"/>
    <cellStyle name="Обычный 6 2 8 2 4" xfId="4175" xr:uid="{D9E01723-EA6D-4496-BB02-2D45FB2644C7}"/>
    <cellStyle name="Обычный 6 2 8 3" xfId="3554" xr:uid="{00000000-0005-0000-0000-0000410C0000}"/>
    <cellStyle name="Обычный 6 2 8 3 2" xfId="4935" xr:uid="{0603F640-A240-413A-8F7B-F88689D45AEC}"/>
    <cellStyle name="Обычный 6 2 8 4" xfId="3186" xr:uid="{00000000-0005-0000-0000-0000420C0000}"/>
    <cellStyle name="Обычный 6 2 8 4 2" xfId="4578" xr:uid="{6104A07E-C832-4DA0-874D-11D84FBF428F}"/>
    <cellStyle name="Обычный 6 2 8 5" xfId="2973" xr:uid="{00000000-0005-0000-0000-0000430C0000}"/>
    <cellStyle name="Обычный 6 2 8 5 2" xfId="4365" xr:uid="{D48560BB-175B-4882-B5EE-9F539364EC6D}"/>
    <cellStyle name="Обычный 6 2 8 6" xfId="4003" xr:uid="{C67EEA14-EA10-4B34-9421-BD05B070A661}"/>
    <cellStyle name="Обычный 6 2 9" xfId="2510" xr:uid="{00000000-0005-0000-0000-0000440C0000}"/>
    <cellStyle name="Обычный 6 2 9 2" xfId="2682" xr:uid="{00000000-0005-0000-0000-0000450C0000}"/>
    <cellStyle name="Обычный 6 2 9 2 2" xfId="3726" xr:uid="{00000000-0005-0000-0000-0000460C0000}"/>
    <cellStyle name="Обычный 6 2 9 2 2 2" xfId="5107" xr:uid="{726D5141-F452-43A4-AD97-8E5FA78E2501}"/>
    <cellStyle name="Обычный 6 2 9 2 3" xfId="3358" xr:uid="{00000000-0005-0000-0000-0000470C0000}"/>
    <cellStyle name="Обычный 6 2 9 2 3 2" xfId="4750" xr:uid="{62EC6C48-C6E3-46C0-8776-1B657B3949DC}"/>
    <cellStyle name="Обычный 6 2 9 2 4" xfId="4176" xr:uid="{DC5877B5-604E-423E-B315-B1CAC366CFA6}"/>
    <cellStyle name="Обычный 6 2 9 3" xfId="3555" xr:uid="{00000000-0005-0000-0000-0000480C0000}"/>
    <cellStyle name="Обычный 6 2 9 3 2" xfId="4936" xr:uid="{B73CA09A-24B5-4B29-B553-D876ACB2DFEC}"/>
    <cellStyle name="Обычный 6 2 9 4" xfId="3187" xr:uid="{00000000-0005-0000-0000-0000490C0000}"/>
    <cellStyle name="Обычный 6 2 9 4 2" xfId="4579" xr:uid="{C8B734C9-F31A-496B-AC96-550BC45D8853}"/>
    <cellStyle name="Обычный 6 2 9 5" xfId="2974" xr:uid="{00000000-0005-0000-0000-00004A0C0000}"/>
    <cellStyle name="Обычный 6 2 9 5 2" xfId="4366" xr:uid="{2582C5C3-FE6F-4784-A1F9-94BFD4F1B8F5}"/>
    <cellStyle name="Обычный 6 2 9 6" xfId="4004" xr:uid="{54E271EF-BE86-46F6-AF5E-C1350221CC67}"/>
    <cellStyle name="Обычный 6 3" xfId="2432" xr:uid="{00000000-0005-0000-0000-00004B0C0000}"/>
    <cellStyle name="Обычный 6 3 2" xfId="2511" xr:uid="{00000000-0005-0000-0000-00004C0C0000}"/>
    <cellStyle name="Обычный 6 3 2 2" xfId="2512" xr:uid="{00000000-0005-0000-0000-00004D0C0000}"/>
    <cellStyle name="Обычный 6 3 2 2 2" xfId="2684" xr:uid="{00000000-0005-0000-0000-00004E0C0000}"/>
    <cellStyle name="Обычный 6 3 2 2 2 2" xfId="3728" xr:uid="{00000000-0005-0000-0000-00004F0C0000}"/>
    <cellStyle name="Обычный 6 3 2 2 2 2 2" xfId="5109" xr:uid="{78367707-EE01-4522-974E-55ABBBFFE9F2}"/>
    <cellStyle name="Обычный 6 3 2 2 2 3" xfId="3360" xr:uid="{00000000-0005-0000-0000-0000500C0000}"/>
    <cellStyle name="Обычный 6 3 2 2 2 3 2" xfId="4752" xr:uid="{A7B9EA38-1595-4E12-9A04-13A17AEDB799}"/>
    <cellStyle name="Обычный 6 3 2 2 2 4" xfId="4178" xr:uid="{F9F7FB44-0E1A-44AE-8D49-0D1AB77E621B}"/>
    <cellStyle name="Обычный 6 3 2 2 3" xfId="3557" xr:uid="{00000000-0005-0000-0000-0000510C0000}"/>
    <cellStyle name="Обычный 6 3 2 2 3 2" xfId="4938" xr:uid="{BF6EA45D-6748-44F7-8223-728DB2EA0099}"/>
    <cellStyle name="Обычный 6 3 2 2 4" xfId="3189" xr:uid="{00000000-0005-0000-0000-0000520C0000}"/>
    <cellStyle name="Обычный 6 3 2 2 4 2" xfId="4581" xr:uid="{B5071EE2-FA7A-49C0-91BE-91BA16E6E835}"/>
    <cellStyle name="Обычный 6 3 2 2 5" xfId="2976" xr:uid="{00000000-0005-0000-0000-0000530C0000}"/>
    <cellStyle name="Обычный 6 3 2 2 5 2" xfId="4368" xr:uid="{4D86142D-8343-4B7B-84AB-C21B68F336B2}"/>
    <cellStyle name="Обычный 6 3 2 2 6" xfId="4006" xr:uid="{0E03E99D-D19F-45C4-962B-B0DA2096A6F1}"/>
    <cellStyle name="Обычный 6 3 2 3" xfId="2513" xr:uid="{00000000-0005-0000-0000-0000540C0000}"/>
    <cellStyle name="Обычный 6 3 2 3 2" xfId="2685" xr:uid="{00000000-0005-0000-0000-0000550C0000}"/>
    <cellStyle name="Обычный 6 3 2 3 2 2" xfId="3729" xr:uid="{00000000-0005-0000-0000-0000560C0000}"/>
    <cellStyle name="Обычный 6 3 2 3 2 2 2" xfId="5110" xr:uid="{1420514C-8B55-492A-8589-01C58AF33215}"/>
    <cellStyle name="Обычный 6 3 2 3 2 3" xfId="3361" xr:uid="{00000000-0005-0000-0000-0000570C0000}"/>
    <cellStyle name="Обычный 6 3 2 3 2 3 2" xfId="4753" xr:uid="{C252E1C0-D5B1-4A57-9E02-C087D3FFCC4D}"/>
    <cellStyle name="Обычный 6 3 2 3 2 4" xfId="4179" xr:uid="{7589D55A-24E5-4B71-8508-AE15F0B22DF3}"/>
    <cellStyle name="Обычный 6 3 2 3 3" xfId="3558" xr:uid="{00000000-0005-0000-0000-0000580C0000}"/>
    <cellStyle name="Обычный 6 3 2 3 3 2" xfId="4939" xr:uid="{EA06E0A6-F32C-49F8-B621-B2F9630ED58C}"/>
    <cellStyle name="Обычный 6 3 2 3 4" xfId="3190" xr:uid="{00000000-0005-0000-0000-0000590C0000}"/>
    <cellStyle name="Обычный 6 3 2 3 4 2" xfId="4582" xr:uid="{8275AE33-29C6-441C-A2F9-224C232CD19F}"/>
    <cellStyle name="Обычный 6 3 2 3 5" xfId="2977" xr:uid="{00000000-0005-0000-0000-00005A0C0000}"/>
    <cellStyle name="Обычный 6 3 2 3 5 2" xfId="4369" xr:uid="{BF1A2535-5E0C-493E-9763-3AC4DE40E739}"/>
    <cellStyle name="Обычный 6 3 2 3 6" xfId="4007" xr:uid="{0027C60B-DF4A-4BB0-831C-D2260EFCA02D}"/>
    <cellStyle name="Обычный 6 3 2 4" xfId="2683" xr:uid="{00000000-0005-0000-0000-00005B0C0000}"/>
    <cellStyle name="Обычный 6 3 2 4 2" xfId="3727" xr:uid="{00000000-0005-0000-0000-00005C0C0000}"/>
    <cellStyle name="Обычный 6 3 2 4 2 2" xfId="5108" xr:uid="{8EDE064F-CB65-4118-A28A-4EB2D449908D}"/>
    <cellStyle name="Обычный 6 3 2 4 3" xfId="3359" xr:uid="{00000000-0005-0000-0000-00005D0C0000}"/>
    <cellStyle name="Обычный 6 3 2 4 3 2" xfId="4751" xr:uid="{918EC1A5-0D6E-4315-8F80-7BC567666A28}"/>
    <cellStyle name="Обычный 6 3 2 4 4" xfId="4177" xr:uid="{B33834E2-6809-4F19-9A2B-18B3736713AB}"/>
    <cellStyle name="Обычный 6 3 2 5" xfId="3556" xr:uid="{00000000-0005-0000-0000-00005E0C0000}"/>
    <cellStyle name="Обычный 6 3 2 5 2" xfId="4937" xr:uid="{49BBCB52-55C8-4A18-BE28-AFF962C0D6B2}"/>
    <cellStyle name="Обычный 6 3 2 6" xfId="3188" xr:uid="{00000000-0005-0000-0000-00005F0C0000}"/>
    <cellStyle name="Обычный 6 3 2 6 2" xfId="4580" xr:uid="{CF1DF511-473D-4DA7-9176-D39D8502D5A1}"/>
    <cellStyle name="Обычный 6 3 2 7" xfId="2975" xr:uid="{00000000-0005-0000-0000-0000600C0000}"/>
    <cellStyle name="Обычный 6 3 2 7 2" xfId="4367" xr:uid="{CCD5DA8B-3D86-4DDE-B285-3F6FAA482B1F}"/>
    <cellStyle name="Обычный 6 3 2 8" xfId="4005" xr:uid="{0910A0D5-1649-44BB-974F-83082E2B9E5C}"/>
    <cellStyle name="Обычный 6 3 3" xfId="2514" xr:uid="{00000000-0005-0000-0000-0000610C0000}"/>
    <cellStyle name="Обычный 6 3 3 2" xfId="2686" xr:uid="{00000000-0005-0000-0000-0000620C0000}"/>
    <cellStyle name="Обычный 6 3 3 2 2" xfId="3730" xr:uid="{00000000-0005-0000-0000-0000630C0000}"/>
    <cellStyle name="Обычный 6 3 3 2 2 2" xfId="5111" xr:uid="{645911A0-A5C6-4BC4-8E16-4AE37EF772C4}"/>
    <cellStyle name="Обычный 6 3 3 2 3" xfId="3362" xr:uid="{00000000-0005-0000-0000-0000640C0000}"/>
    <cellStyle name="Обычный 6 3 3 2 3 2" xfId="4754" xr:uid="{99E31008-C7B1-4E10-8793-58B05293C31D}"/>
    <cellStyle name="Обычный 6 3 3 2 4" xfId="4180" xr:uid="{963211D9-56E5-4691-93FF-52980D952A2D}"/>
    <cellStyle name="Обычный 6 3 3 3" xfId="3559" xr:uid="{00000000-0005-0000-0000-0000650C0000}"/>
    <cellStyle name="Обычный 6 3 3 3 2" xfId="4940" xr:uid="{7DC0D580-73C8-45A5-9DF7-63B77BD904FB}"/>
    <cellStyle name="Обычный 6 3 3 4" xfId="3191" xr:uid="{00000000-0005-0000-0000-0000660C0000}"/>
    <cellStyle name="Обычный 6 3 3 4 2" xfId="4583" xr:uid="{21CA8906-9546-48B8-8450-B7E109D07A28}"/>
    <cellStyle name="Обычный 6 3 3 5" xfId="2978" xr:uid="{00000000-0005-0000-0000-0000670C0000}"/>
    <cellStyle name="Обычный 6 3 3 5 2" xfId="4370" xr:uid="{4E7A1652-FABA-4187-B4C4-F298CC118C4F}"/>
    <cellStyle name="Обычный 6 3 3 6" xfId="4008" xr:uid="{6D6E6D6C-2532-4E05-B99F-B031C13C20CC}"/>
    <cellStyle name="Обычный 6 3 4" xfId="2515" xr:uid="{00000000-0005-0000-0000-0000680C0000}"/>
    <cellStyle name="Обычный 6 3 4 2" xfId="2687" xr:uid="{00000000-0005-0000-0000-0000690C0000}"/>
    <cellStyle name="Обычный 6 3 4 2 2" xfId="3731" xr:uid="{00000000-0005-0000-0000-00006A0C0000}"/>
    <cellStyle name="Обычный 6 3 4 2 2 2" xfId="5112" xr:uid="{7D51EDB3-0192-48D7-B570-BDBF29107154}"/>
    <cellStyle name="Обычный 6 3 4 2 3" xfId="3363" xr:uid="{00000000-0005-0000-0000-00006B0C0000}"/>
    <cellStyle name="Обычный 6 3 4 2 3 2" xfId="4755" xr:uid="{96F6BE89-A3FA-4626-8480-1A0341B5E392}"/>
    <cellStyle name="Обычный 6 3 4 2 4" xfId="4181" xr:uid="{031B7633-05BC-4F26-8776-12E30740CAF6}"/>
    <cellStyle name="Обычный 6 3 4 3" xfId="3560" xr:uid="{00000000-0005-0000-0000-00006C0C0000}"/>
    <cellStyle name="Обычный 6 3 4 3 2" xfId="4941" xr:uid="{A85144E3-BDD7-4A64-92AC-A23B4C51B6F0}"/>
    <cellStyle name="Обычный 6 3 4 4" xfId="3192" xr:uid="{00000000-0005-0000-0000-00006D0C0000}"/>
    <cellStyle name="Обычный 6 3 4 4 2" xfId="4584" xr:uid="{B7C4BAB9-705E-447F-8453-08B5F50E3994}"/>
    <cellStyle name="Обычный 6 3 4 5" xfId="2979" xr:uid="{00000000-0005-0000-0000-00006E0C0000}"/>
    <cellStyle name="Обычный 6 3 4 5 2" xfId="4371" xr:uid="{3246AB06-B431-471C-B381-1E744A0BE5F7}"/>
    <cellStyle name="Обычный 6 3 4 6" xfId="4009" xr:uid="{5289FAA5-A054-417D-BE92-70B9C6A82025}"/>
    <cellStyle name="Обычный 6 3 5" xfId="2604" xr:uid="{00000000-0005-0000-0000-00006F0C0000}"/>
    <cellStyle name="Обычный 6 3 5 2" xfId="3648" xr:uid="{00000000-0005-0000-0000-0000700C0000}"/>
    <cellStyle name="Обычный 6 3 5 2 2" xfId="5029" xr:uid="{EA373D31-63EE-4D94-8065-544ADDD3718F}"/>
    <cellStyle name="Обычный 6 3 5 3" xfId="3280" xr:uid="{00000000-0005-0000-0000-0000710C0000}"/>
    <cellStyle name="Обычный 6 3 5 3 2" xfId="4672" xr:uid="{9B238161-5DCD-465E-8AAA-29F99988F57B}"/>
    <cellStyle name="Обычный 6 3 5 4" xfId="4098" xr:uid="{7B162793-5789-4927-B9C1-21BD562AD671}"/>
    <cellStyle name="Обычный 6 3 6" xfId="3477" xr:uid="{00000000-0005-0000-0000-0000720C0000}"/>
    <cellStyle name="Обычный 6 3 6 2" xfId="4858" xr:uid="{BE010900-A888-4410-89F6-DAA7163A099C}"/>
    <cellStyle name="Обычный 6 3 7" xfId="3109" xr:uid="{00000000-0005-0000-0000-0000730C0000}"/>
    <cellStyle name="Обычный 6 3 7 2" xfId="4501" xr:uid="{D0FB26BD-FD7D-44FC-B02A-6C95EB8D8C50}"/>
    <cellStyle name="Обычный 6 3 8" xfId="2896" xr:uid="{00000000-0005-0000-0000-0000740C0000}"/>
    <cellStyle name="Обычный 6 3 8 2" xfId="4288" xr:uid="{C88CA136-5B1F-4AE8-AC82-7F3295A53BCE}"/>
    <cellStyle name="Обычный 6 3 9" xfId="3926" xr:uid="{8D548BB2-D851-4216-8F9C-11907CEE4011}"/>
    <cellStyle name="Обычный 6 4" xfId="2425" xr:uid="{00000000-0005-0000-0000-0000750C0000}"/>
    <cellStyle name="Обычный 6 4 2" xfId="2516" xr:uid="{00000000-0005-0000-0000-0000760C0000}"/>
    <cellStyle name="Обычный 6 4 2 2" xfId="2517" xr:uid="{00000000-0005-0000-0000-0000770C0000}"/>
    <cellStyle name="Обычный 6 4 2 2 2" xfId="2689" xr:uid="{00000000-0005-0000-0000-0000780C0000}"/>
    <cellStyle name="Обычный 6 4 2 2 2 2" xfId="3733" xr:uid="{00000000-0005-0000-0000-0000790C0000}"/>
    <cellStyle name="Обычный 6 4 2 2 2 2 2" xfId="5114" xr:uid="{9C8C8429-2EF7-490A-A199-EC5805E2484C}"/>
    <cellStyle name="Обычный 6 4 2 2 2 3" xfId="3365" xr:uid="{00000000-0005-0000-0000-00007A0C0000}"/>
    <cellStyle name="Обычный 6 4 2 2 2 3 2" xfId="4757" xr:uid="{5A22585C-B56B-48BB-AB55-0FD044FCB76E}"/>
    <cellStyle name="Обычный 6 4 2 2 2 4" xfId="4183" xr:uid="{945977CC-9C8C-431F-9AD5-D2E4F47D227B}"/>
    <cellStyle name="Обычный 6 4 2 2 3" xfId="3562" xr:uid="{00000000-0005-0000-0000-00007B0C0000}"/>
    <cellStyle name="Обычный 6 4 2 2 3 2" xfId="4943" xr:uid="{DC049C24-A2DA-4372-8EA2-3816F346306F}"/>
    <cellStyle name="Обычный 6 4 2 2 4" xfId="3194" xr:uid="{00000000-0005-0000-0000-00007C0C0000}"/>
    <cellStyle name="Обычный 6 4 2 2 4 2" xfId="4586" xr:uid="{A06BE9BB-B01C-4588-830B-5D6A8BDA6FAB}"/>
    <cellStyle name="Обычный 6 4 2 2 5" xfId="2981" xr:uid="{00000000-0005-0000-0000-00007D0C0000}"/>
    <cellStyle name="Обычный 6 4 2 2 5 2" xfId="4373" xr:uid="{5B86446A-5F43-4CCC-9916-C616F00D29E9}"/>
    <cellStyle name="Обычный 6 4 2 2 6" xfId="4011" xr:uid="{89EDE3B6-C489-40F8-B370-13AAC11D4619}"/>
    <cellStyle name="Обычный 6 4 2 3" xfId="2518" xr:uid="{00000000-0005-0000-0000-00007E0C0000}"/>
    <cellStyle name="Обычный 6 4 2 3 2" xfId="2690" xr:uid="{00000000-0005-0000-0000-00007F0C0000}"/>
    <cellStyle name="Обычный 6 4 2 3 2 2" xfId="3734" xr:uid="{00000000-0005-0000-0000-0000800C0000}"/>
    <cellStyle name="Обычный 6 4 2 3 2 2 2" xfId="5115" xr:uid="{7DAE3801-8964-49EA-BFDE-D4FAF63F827D}"/>
    <cellStyle name="Обычный 6 4 2 3 2 3" xfId="3366" xr:uid="{00000000-0005-0000-0000-0000810C0000}"/>
    <cellStyle name="Обычный 6 4 2 3 2 3 2" xfId="4758" xr:uid="{A8EAF35D-2B95-42CF-BA81-E098292CBABC}"/>
    <cellStyle name="Обычный 6 4 2 3 2 4" xfId="4184" xr:uid="{9CF33E3D-1B58-4D3D-9655-7139A407000D}"/>
    <cellStyle name="Обычный 6 4 2 3 3" xfId="3563" xr:uid="{00000000-0005-0000-0000-0000820C0000}"/>
    <cellStyle name="Обычный 6 4 2 3 3 2" xfId="4944" xr:uid="{67624FD8-D81D-4723-8E03-AE0C7D1CDD24}"/>
    <cellStyle name="Обычный 6 4 2 3 4" xfId="3195" xr:uid="{00000000-0005-0000-0000-0000830C0000}"/>
    <cellStyle name="Обычный 6 4 2 3 4 2" xfId="4587" xr:uid="{6D00EB13-A796-4EFE-AAEF-2282C1DA96CE}"/>
    <cellStyle name="Обычный 6 4 2 3 5" xfId="2982" xr:uid="{00000000-0005-0000-0000-0000840C0000}"/>
    <cellStyle name="Обычный 6 4 2 3 5 2" xfId="4374" xr:uid="{9AEE8F9F-1EFD-4048-8AB3-C19B113B0B8F}"/>
    <cellStyle name="Обычный 6 4 2 3 6" xfId="4012" xr:uid="{FF54093B-F691-4CE2-8752-83FAF9FEFC01}"/>
    <cellStyle name="Обычный 6 4 2 4" xfId="2688" xr:uid="{00000000-0005-0000-0000-0000850C0000}"/>
    <cellStyle name="Обычный 6 4 2 4 2" xfId="3732" xr:uid="{00000000-0005-0000-0000-0000860C0000}"/>
    <cellStyle name="Обычный 6 4 2 4 2 2" xfId="5113" xr:uid="{273CD2BD-1214-4E88-B44D-D260148F9409}"/>
    <cellStyle name="Обычный 6 4 2 4 3" xfId="3364" xr:uid="{00000000-0005-0000-0000-0000870C0000}"/>
    <cellStyle name="Обычный 6 4 2 4 3 2" xfId="4756" xr:uid="{AB2AD15C-0C9D-4FD9-B033-A379EDB8BDF3}"/>
    <cellStyle name="Обычный 6 4 2 4 4" xfId="4182" xr:uid="{348A1753-3B43-4811-A6FD-FD85126B49F1}"/>
    <cellStyle name="Обычный 6 4 2 5" xfId="3561" xr:uid="{00000000-0005-0000-0000-0000880C0000}"/>
    <cellStyle name="Обычный 6 4 2 5 2" xfId="4942" xr:uid="{D4C8D810-A417-462D-8875-68F1127CBFBD}"/>
    <cellStyle name="Обычный 6 4 2 6" xfId="3193" xr:uid="{00000000-0005-0000-0000-0000890C0000}"/>
    <cellStyle name="Обычный 6 4 2 6 2" xfId="4585" xr:uid="{E8B37952-D45F-4284-9762-A2E8278E1BCE}"/>
    <cellStyle name="Обычный 6 4 2 7" xfId="2980" xr:uid="{00000000-0005-0000-0000-00008A0C0000}"/>
    <cellStyle name="Обычный 6 4 2 7 2" xfId="4372" xr:uid="{9F154D1F-07A4-4D8E-AAE6-E8483C867543}"/>
    <cellStyle name="Обычный 6 4 2 8" xfId="4010" xr:uid="{304AA210-F457-47E6-BF88-AAED185376AA}"/>
    <cellStyle name="Обычный 6 4 3" xfId="2519" xr:uid="{00000000-0005-0000-0000-00008B0C0000}"/>
    <cellStyle name="Обычный 6 4 3 2" xfId="2691" xr:uid="{00000000-0005-0000-0000-00008C0C0000}"/>
    <cellStyle name="Обычный 6 4 3 2 2" xfId="3735" xr:uid="{00000000-0005-0000-0000-00008D0C0000}"/>
    <cellStyle name="Обычный 6 4 3 2 2 2" xfId="5116" xr:uid="{6BBC2DBC-70CD-4E38-BF1D-214FF9C1ADE2}"/>
    <cellStyle name="Обычный 6 4 3 2 3" xfId="3367" xr:uid="{00000000-0005-0000-0000-00008E0C0000}"/>
    <cellStyle name="Обычный 6 4 3 2 3 2" xfId="4759" xr:uid="{3C4394ED-E8A7-46A1-983C-1B872379D3F0}"/>
    <cellStyle name="Обычный 6 4 3 2 4" xfId="4185" xr:uid="{0704C429-B046-42BA-966C-331CC235A485}"/>
    <cellStyle name="Обычный 6 4 3 3" xfId="3564" xr:uid="{00000000-0005-0000-0000-00008F0C0000}"/>
    <cellStyle name="Обычный 6 4 3 3 2" xfId="4945" xr:uid="{C2F2AC6C-A490-4F70-92C3-24681FDB149A}"/>
    <cellStyle name="Обычный 6 4 3 4" xfId="3196" xr:uid="{00000000-0005-0000-0000-0000900C0000}"/>
    <cellStyle name="Обычный 6 4 3 4 2" xfId="4588" xr:uid="{1C97CDEB-7043-4696-940C-E9FAB20A7AB9}"/>
    <cellStyle name="Обычный 6 4 3 5" xfId="2983" xr:uid="{00000000-0005-0000-0000-0000910C0000}"/>
    <cellStyle name="Обычный 6 4 3 5 2" xfId="4375" xr:uid="{B711F2FA-57E5-4E68-8D15-C575A593FEE9}"/>
    <cellStyle name="Обычный 6 4 3 6" xfId="4013" xr:uid="{5FA3C070-D1FA-4E15-B4EE-CA1A4C049D5B}"/>
    <cellStyle name="Обычный 6 4 4" xfId="2520" xr:uid="{00000000-0005-0000-0000-0000920C0000}"/>
    <cellStyle name="Обычный 6 4 4 2" xfId="2692" xr:uid="{00000000-0005-0000-0000-0000930C0000}"/>
    <cellStyle name="Обычный 6 4 4 2 2" xfId="3736" xr:uid="{00000000-0005-0000-0000-0000940C0000}"/>
    <cellStyle name="Обычный 6 4 4 2 2 2" xfId="5117" xr:uid="{1F5EEFEC-1F80-426A-92C8-FA4B4234533D}"/>
    <cellStyle name="Обычный 6 4 4 2 3" xfId="3368" xr:uid="{00000000-0005-0000-0000-0000950C0000}"/>
    <cellStyle name="Обычный 6 4 4 2 3 2" xfId="4760" xr:uid="{A9255377-204D-4534-83F0-1B0E2D6577BE}"/>
    <cellStyle name="Обычный 6 4 4 2 4" xfId="4186" xr:uid="{4A350076-9B4E-46D4-A9C3-99FD7E7FEDE8}"/>
    <cellStyle name="Обычный 6 4 4 3" xfId="3565" xr:uid="{00000000-0005-0000-0000-0000960C0000}"/>
    <cellStyle name="Обычный 6 4 4 3 2" xfId="4946" xr:uid="{30E2EBCF-A488-4169-9C99-60EF8FC8CD4F}"/>
    <cellStyle name="Обычный 6 4 4 4" xfId="3197" xr:uid="{00000000-0005-0000-0000-0000970C0000}"/>
    <cellStyle name="Обычный 6 4 4 4 2" xfId="4589" xr:uid="{082C1C7C-EDF8-474A-AE60-DFA3620F82AC}"/>
    <cellStyle name="Обычный 6 4 4 5" xfId="2984" xr:uid="{00000000-0005-0000-0000-0000980C0000}"/>
    <cellStyle name="Обычный 6 4 4 5 2" xfId="4376" xr:uid="{73175EB6-0145-46FD-9A50-CF9C056891C5}"/>
    <cellStyle name="Обычный 6 4 4 6" xfId="4014" xr:uid="{7C00AFB8-DA05-4356-A0C8-A3A0E21C3D2C}"/>
    <cellStyle name="Обычный 6 4 5" xfId="2597" xr:uid="{00000000-0005-0000-0000-0000990C0000}"/>
    <cellStyle name="Обычный 6 4 5 2" xfId="3641" xr:uid="{00000000-0005-0000-0000-00009A0C0000}"/>
    <cellStyle name="Обычный 6 4 5 2 2" xfId="5022" xr:uid="{F34EF6DA-9DA2-4FD6-9917-4D97B0640E9D}"/>
    <cellStyle name="Обычный 6 4 5 3" xfId="3273" xr:uid="{00000000-0005-0000-0000-00009B0C0000}"/>
    <cellStyle name="Обычный 6 4 5 3 2" xfId="4665" xr:uid="{F97AC1E9-0044-47AC-BDD7-7179388B534E}"/>
    <cellStyle name="Обычный 6 4 5 4" xfId="4091" xr:uid="{B31F6D7C-2E41-4670-993B-D95B7D6AC70A}"/>
    <cellStyle name="Обычный 6 4 6" xfId="3470" xr:uid="{00000000-0005-0000-0000-00009C0C0000}"/>
    <cellStyle name="Обычный 6 4 6 2" xfId="4851" xr:uid="{5DF79FAD-1533-4A72-97D7-6C3627456F16}"/>
    <cellStyle name="Обычный 6 4 7" xfId="3102" xr:uid="{00000000-0005-0000-0000-00009D0C0000}"/>
    <cellStyle name="Обычный 6 4 7 2" xfId="4494" xr:uid="{4E501A47-70C7-49BE-ACA9-689CDE27F66E}"/>
    <cellStyle name="Обычный 6 4 8" xfId="2889" xr:uid="{00000000-0005-0000-0000-00009E0C0000}"/>
    <cellStyle name="Обычный 6 4 8 2" xfId="4281" xr:uid="{529917A9-4961-4F33-83EA-116A5B33E696}"/>
    <cellStyle name="Обычный 6 4 9" xfId="3919" xr:uid="{6DE4254F-45EA-4ABE-AB2B-62D6E5ECB3BD}"/>
    <cellStyle name="Обычный 6 5" xfId="2521" xr:uid="{00000000-0005-0000-0000-00009F0C0000}"/>
    <cellStyle name="Обычный 6 5 2" xfId="2522" xr:uid="{00000000-0005-0000-0000-0000A00C0000}"/>
    <cellStyle name="Обычный 6 5 2 2" xfId="2694" xr:uid="{00000000-0005-0000-0000-0000A10C0000}"/>
    <cellStyle name="Обычный 6 5 2 2 2" xfId="3738" xr:uid="{00000000-0005-0000-0000-0000A20C0000}"/>
    <cellStyle name="Обычный 6 5 2 2 2 2" xfId="5119" xr:uid="{918442C1-0136-4399-8AF2-6693898CCA85}"/>
    <cellStyle name="Обычный 6 5 2 2 3" xfId="3370" xr:uid="{00000000-0005-0000-0000-0000A30C0000}"/>
    <cellStyle name="Обычный 6 5 2 2 3 2" xfId="4762" xr:uid="{72B283CE-9C50-445E-B79B-4820B18AF864}"/>
    <cellStyle name="Обычный 6 5 2 2 4" xfId="4188" xr:uid="{90E69DA8-E38A-4D8B-9FC5-49C2BE1006F8}"/>
    <cellStyle name="Обычный 6 5 2 3" xfId="3567" xr:uid="{00000000-0005-0000-0000-0000A40C0000}"/>
    <cellStyle name="Обычный 6 5 2 3 2" xfId="4948" xr:uid="{FF3FE500-346F-4A4B-B7BB-48C3176832F2}"/>
    <cellStyle name="Обычный 6 5 2 4" xfId="3199" xr:uid="{00000000-0005-0000-0000-0000A50C0000}"/>
    <cellStyle name="Обычный 6 5 2 4 2" xfId="4591" xr:uid="{6F1B3356-DA42-42C7-963B-7584A12935A6}"/>
    <cellStyle name="Обычный 6 5 2 5" xfId="2986" xr:uid="{00000000-0005-0000-0000-0000A60C0000}"/>
    <cellStyle name="Обычный 6 5 2 5 2" xfId="4378" xr:uid="{03690F5F-8ACE-44EF-9EF1-8A47B6C9EA8D}"/>
    <cellStyle name="Обычный 6 5 2 6" xfId="4016" xr:uid="{C63D32BC-E6F2-4526-BA14-1AD5573E8349}"/>
    <cellStyle name="Обычный 6 5 3" xfId="2523" xr:uid="{00000000-0005-0000-0000-0000A70C0000}"/>
    <cellStyle name="Обычный 6 5 3 2" xfId="2695" xr:uid="{00000000-0005-0000-0000-0000A80C0000}"/>
    <cellStyle name="Обычный 6 5 3 2 2" xfId="3739" xr:uid="{00000000-0005-0000-0000-0000A90C0000}"/>
    <cellStyle name="Обычный 6 5 3 2 2 2" xfId="5120" xr:uid="{C2336BD5-D49D-43DB-84F4-F5EE6D6C5B72}"/>
    <cellStyle name="Обычный 6 5 3 2 3" xfId="3371" xr:uid="{00000000-0005-0000-0000-0000AA0C0000}"/>
    <cellStyle name="Обычный 6 5 3 2 3 2" xfId="4763" xr:uid="{11913790-737F-44E5-A645-C399401F8872}"/>
    <cellStyle name="Обычный 6 5 3 2 4" xfId="4189" xr:uid="{9A3EA454-FE97-45D4-AD58-55FC17618E40}"/>
    <cellStyle name="Обычный 6 5 3 3" xfId="3568" xr:uid="{00000000-0005-0000-0000-0000AB0C0000}"/>
    <cellStyle name="Обычный 6 5 3 3 2" xfId="4949" xr:uid="{C10732A6-F0CB-4757-B570-A875F9A9E3F1}"/>
    <cellStyle name="Обычный 6 5 3 4" xfId="3200" xr:uid="{00000000-0005-0000-0000-0000AC0C0000}"/>
    <cellStyle name="Обычный 6 5 3 4 2" xfId="4592" xr:uid="{B0B24C3A-D546-400B-B622-67CC985BC7BC}"/>
    <cellStyle name="Обычный 6 5 3 5" xfId="2987" xr:uid="{00000000-0005-0000-0000-0000AD0C0000}"/>
    <cellStyle name="Обычный 6 5 3 5 2" xfId="4379" xr:uid="{376DE554-AABF-4976-85CE-4EB3A10CFE53}"/>
    <cellStyle name="Обычный 6 5 3 6" xfId="4017" xr:uid="{4D5B3452-7191-4219-8D8B-C084B2786235}"/>
    <cellStyle name="Обычный 6 5 4" xfId="2693" xr:uid="{00000000-0005-0000-0000-0000AE0C0000}"/>
    <cellStyle name="Обычный 6 5 4 2" xfId="3737" xr:uid="{00000000-0005-0000-0000-0000AF0C0000}"/>
    <cellStyle name="Обычный 6 5 4 2 2" xfId="5118" xr:uid="{FBC7CE20-D8FB-4F19-85DC-463825BC134A}"/>
    <cellStyle name="Обычный 6 5 4 3" xfId="3369" xr:uid="{00000000-0005-0000-0000-0000B00C0000}"/>
    <cellStyle name="Обычный 6 5 4 3 2" xfId="4761" xr:uid="{3D9710B2-D8F1-416E-BEE9-EBEDAD47189C}"/>
    <cellStyle name="Обычный 6 5 4 4" xfId="4187" xr:uid="{6B0797A7-03F4-4D33-9FE5-6EEAA146EF00}"/>
    <cellStyle name="Обычный 6 5 5" xfId="3566" xr:uid="{00000000-0005-0000-0000-0000B10C0000}"/>
    <cellStyle name="Обычный 6 5 5 2" xfId="4947" xr:uid="{0D2867FB-A150-4F51-92DC-7130896F7BEF}"/>
    <cellStyle name="Обычный 6 5 6" xfId="3198" xr:uid="{00000000-0005-0000-0000-0000B20C0000}"/>
    <cellStyle name="Обычный 6 5 6 2" xfId="4590" xr:uid="{EB2A8CBC-7C22-40D9-8088-9236CF593D94}"/>
    <cellStyle name="Обычный 6 5 7" xfId="2985" xr:uid="{00000000-0005-0000-0000-0000B30C0000}"/>
    <cellStyle name="Обычный 6 5 7 2" xfId="4377" xr:uid="{7BEBB3B4-01CB-4ACC-8CA9-16E03720E03D}"/>
    <cellStyle name="Обычный 6 5 8" xfId="4015" xr:uid="{CC9FED98-18BF-4910-8AB1-CDB95336AEBE}"/>
    <cellStyle name="Обычный 6 6" xfId="2524" xr:uid="{00000000-0005-0000-0000-0000B40C0000}"/>
    <cellStyle name="Обычный 6 6 2" xfId="2696" xr:uid="{00000000-0005-0000-0000-0000B50C0000}"/>
    <cellStyle name="Обычный 6 6 2 2" xfId="3740" xr:uid="{00000000-0005-0000-0000-0000B60C0000}"/>
    <cellStyle name="Обычный 6 6 2 2 2" xfId="5121" xr:uid="{1881F588-2F9C-40E4-92DC-FF2F2FD3D65C}"/>
    <cellStyle name="Обычный 6 6 2 3" xfId="3372" xr:uid="{00000000-0005-0000-0000-0000B70C0000}"/>
    <cellStyle name="Обычный 6 6 2 3 2" xfId="4764" xr:uid="{8805E38E-B1AD-47E4-8518-FD71A7767622}"/>
    <cellStyle name="Обычный 6 6 2 4" xfId="4190" xr:uid="{82FB294A-C875-4E5A-92C5-1CA1A39F3F87}"/>
    <cellStyle name="Обычный 6 6 3" xfId="3569" xr:uid="{00000000-0005-0000-0000-0000B80C0000}"/>
    <cellStyle name="Обычный 6 6 3 2" xfId="4950" xr:uid="{625459F1-7AE8-4611-9D83-8402A11A5C21}"/>
    <cellStyle name="Обычный 6 6 4" xfId="3201" xr:uid="{00000000-0005-0000-0000-0000B90C0000}"/>
    <cellStyle name="Обычный 6 6 4 2" xfId="4593" xr:uid="{C3B1412A-C288-4289-9924-E346555CC87A}"/>
    <cellStyle name="Обычный 6 6 5" xfId="2988" xr:uid="{00000000-0005-0000-0000-0000BA0C0000}"/>
    <cellStyle name="Обычный 6 6 5 2" xfId="4380" xr:uid="{A605B3D2-98FF-4FAC-A54C-C1D208AE075B}"/>
    <cellStyle name="Обычный 6 6 6" xfId="4018" xr:uid="{2E7F9259-F221-478E-9DEB-A63811CD2FE1}"/>
    <cellStyle name="Обычный 6 7" xfId="2525" xr:uid="{00000000-0005-0000-0000-0000BB0C0000}"/>
    <cellStyle name="Обычный 6 7 2" xfId="2697" xr:uid="{00000000-0005-0000-0000-0000BC0C0000}"/>
    <cellStyle name="Обычный 6 7 2 2" xfId="3741" xr:uid="{00000000-0005-0000-0000-0000BD0C0000}"/>
    <cellStyle name="Обычный 6 7 2 2 2" xfId="5122" xr:uid="{818BEC16-4984-4240-B14B-AE5B54CD5F68}"/>
    <cellStyle name="Обычный 6 7 2 3" xfId="3373" xr:uid="{00000000-0005-0000-0000-0000BE0C0000}"/>
    <cellStyle name="Обычный 6 7 2 3 2" xfId="4765" xr:uid="{8EE9B3D9-C0B7-4941-A013-9F7BC046CEE0}"/>
    <cellStyle name="Обычный 6 7 2 4" xfId="4191" xr:uid="{FEDA5C58-F869-4304-8FA3-6C7D206FC4FF}"/>
    <cellStyle name="Обычный 6 7 3" xfId="3570" xr:uid="{00000000-0005-0000-0000-0000BF0C0000}"/>
    <cellStyle name="Обычный 6 7 3 2" xfId="4951" xr:uid="{3F1290E6-3FCA-4786-8151-E922479F2E31}"/>
    <cellStyle name="Обычный 6 7 4" xfId="3202" xr:uid="{00000000-0005-0000-0000-0000C00C0000}"/>
    <cellStyle name="Обычный 6 7 4 2" xfId="4594" xr:uid="{A3DD6C9A-568D-4CAA-A6F6-DB5864C326E1}"/>
    <cellStyle name="Обычный 6 7 5" xfId="2989" xr:uid="{00000000-0005-0000-0000-0000C10C0000}"/>
    <cellStyle name="Обычный 6 7 5 2" xfId="4381" xr:uid="{594FE81E-71CF-4DF2-B2D2-F677346B3FE9}"/>
    <cellStyle name="Обычный 6 7 6" xfId="4019" xr:uid="{3B781C17-949B-4DE2-BC86-6B9F612527C7}"/>
    <cellStyle name="Обычный 6 8" xfId="2526" xr:uid="{00000000-0005-0000-0000-0000C20C0000}"/>
    <cellStyle name="Обычный 6 8 2" xfId="2698" xr:uid="{00000000-0005-0000-0000-0000C30C0000}"/>
    <cellStyle name="Обычный 6 8 2 2" xfId="3742" xr:uid="{00000000-0005-0000-0000-0000C40C0000}"/>
    <cellStyle name="Обычный 6 8 2 2 2" xfId="5123" xr:uid="{D9495B81-57A0-478F-AE8A-E93434E4269C}"/>
    <cellStyle name="Обычный 6 8 2 3" xfId="3374" xr:uid="{00000000-0005-0000-0000-0000C50C0000}"/>
    <cellStyle name="Обычный 6 8 2 3 2" xfId="4766" xr:uid="{2925A52D-A71F-4EDB-8F71-4EA18146DCA7}"/>
    <cellStyle name="Обычный 6 8 2 4" xfId="4192" xr:uid="{D63BAF7A-3472-42AA-BB28-1C9A6521308D}"/>
    <cellStyle name="Обычный 6 8 3" xfId="3571" xr:uid="{00000000-0005-0000-0000-0000C60C0000}"/>
    <cellStyle name="Обычный 6 8 3 2" xfId="4952" xr:uid="{7A73D8AD-E853-4C1E-8D04-376F27B2E08F}"/>
    <cellStyle name="Обычный 6 8 4" xfId="3203" xr:uid="{00000000-0005-0000-0000-0000C70C0000}"/>
    <cellStyle name="Обычный 6 8 4 2" xfId="4595" xr:uid="{88F0F2DF-A21C-462C-AA9B-848816033D31}"/>
    <cellStyle name="Обычный 6 8 5" xfId="2990" xr:uid="{00000000-0005-0000-0000-0000C80C0000}"/>
    <cellStyle name="Обычный 6 8 5 2" xfId="4382" xr:uid="{50F79BF7-5B5C-48AE-AE35-AC0F6DBDB24D}"/>
    <cellStyle name="Обычный 6 8 6" xfId="4020" xr:uid="{8149C4EB-3616-4AD3-96D0-7CCA5AC9E29D}"/>
    <cellStyle name="Обычный 6 9" xfId="2808" xr:uid="{00000000-0005-0000-0000-0000C90C0000}"/>
    <cellStyle name="Обычный 6 9 2" xfId="3807" xr:uid="{00000000-0005-0000-0000-0000CA0C0000}"/>
    <cellStyle name="Обычный 6 9 2 2" xfId="5188" xr:uid="{54C73226-1746-4649-84C2-6C5C1FD0F3CE}"/>
    <cellStyle name="Обычный 6 9 3" xfId="3450" xr:uid="{00000000-0005-0000-0000-0000CB0C0000}"/>
    <cellStyle name="Обычный 6 9 3 2" xfId="4831" xr:uid="{CBEEC85D-0166-490B-B01D-C3257BC00A02}"/>
    <cellStyle name="Обычный 6 9 4" xfId="3081" xr:uid="{00000000-0005-0000-0000-0000CC0C0000}"/>
    <cellStyle name="Обычный 6 9 4 2" xfId="4473" xr:uid="{B1673593-9541-46F0-A79D-0ADC152725FB}"/>
    <cellStyle name="Обычный 6 9 5" xfId="4257" xr:uid="{24539D82-F286-4578-A411-6EAA8ED65AFB}"/>
    <cellStyle name="Обычный 7" xfId="2246" xr:uid="{00000000-0005-0000-0000-0000CD0C0000}"/>
    <cellStyle name="Обычный 7 2" xfId="2314" xr:uid="{00000000-0005-0000-0000-0000CE0C0000}"/>
    <cellStyle name="Обычный 7 2 10" xfId="3465" xr:uid="{00000000-0005-0000-0000-0000CF0C0000}"/>
    <cellStyle name="Обычный 7 2 10 2" xfId="4846" xr:uid="{8538A50A-ECD3-4A9A-A835-74BD45CC8585}"/>
    <cellStyle name="Обычный 7 2 11" xfId="3097" xr:uid="{00000000-0005-0000-0000-0000D00C0000}"/>
    <cellStyle name="Обычный 7 2 11 2" xfId="4489" xr:uid="{998C5293-6C98-45AA-8D3B-86FDA91695CF}"/>
    <cellStyle name="Обычный 7 2 12" xfId="2884" xr:uid="{00000000-0005-0000-0000-0000D10C0000}"/>
    <cellStyle name="Обычный 7 2 12 2" xfId="4276" xr:uid="{5590E86A-942A-4701-88E2-B0AE77E42C19}"/>
    <cellStyle name="Обычный 7 2 13" xfId="2373" xr:uid="{00000000-0005-0000-0000-0000D20C0000}"/>
    <cellStyle name="Обычный 7 2 13 2" xfId="3914" xr:uid="{28FE5CEB-CE9C-4EB8-9529-27E160274D86}"/>
    <cellStyle name="Обычный 7 2 14" xfId="5213" xr:uid="{028697AE-4EB8-48B5-A071-F60C896113D4}"/>
    <cellStyle name="Обычный 7 2 15" xfId="3905" xr:uid="{2C155DEC-DAD7-47E4-81AB-6F062F9FE7B7}"/>
    <cellStyle name="Обычный 7 2 2" xfId="2437" xr:uid="{00000000-0005-0000-0000-0000D30C0000}"/>
    <cellStyle name="Обычный 7 2 2 2" xfId="2527" xr:uid="{00000000-0005-0000-0000-0000D40C0000}"/>
    <cellStyle name="Обычный 7 2 2 2 2" xfId="2528" xr:uid="{00000000-0005-0000-0000-0000D50C0000}"/>
    <cellStyle name="Обычный 7 2 2 2 2 2" xfId="2700" xr:uid="{00000000-0005-0000-0000-0000D60C0000}"/>
    <cellStyle name="Обычный 7 2 2 2 2 2 2" xfId="3744" xr:uid="{00000000-0005-0000-0000-0000D70C0000}"/>
    <cellStyle name="Обычный 7 2 2 2 2 2 2 2" xfId="5125" xr:uid="{AEC3BE09-08C6-4DEB-863E-FA3AC53950DA}"/>
    <cellStyle name="Обычный 7 2 2 2 2 2 3" xfId="3376" xr:uid="{00000000-0005-0000-0000-0000D80C0000}"/>
    <cellStyle name="Обычный 7 2 2 2 2 2 3 2" xfId="4768" xr:uid="{B052F76C-B486-4246-8D4E-5EF4270ECBEF}"/>
    <cellStyle name="Обычный 7 2 2 2 2 2 4" xfId="4194" xr:uid="{2C161956-C7C5-4DD0-953D-6991E124C102}"/>
    <cellStyle name="Обычный 7 2 2 2 2 3" xfId="3573" xr:uid="{00000000-0005-0000-0000-0000D90C0000}"/>
    <cellStyle name="Обычный 7 2 2 2 2 3 2" xfId="4954" xr:uid="{A3BAD74D-FAE6-4A26-86AE-281D580766FC}"/>
    <cellStyle name="Обычный 7 2 2 2 2 4" xfId="3205" xr:uid="{00000000-0005-0000-0000-0000DA0C0000}"/>
    <cellStyle name="Обычный 7 2 2 2 2 4 2" xfId="4597" xr:uid="{D2280666-8151-4269-B061-E2A9C069A048}"/>
    <cellStyle name="Обычный 7 2 2 2 2 5" xfId="2992" xr:uid="{00000000-0005-0000-0000-0000DB0C0000}"/>
    <cellStyle name="Обычный 7 2 2 2 2 5 2" xfId="4384" xr:uid="{FA2A89CB-782A-44D0-B13F-A4170B884B9A}"/>
    <cellStyle name="Обычный 7 2 2 2 2 6" xfId="4022" xr:uid="{DB8B3D79-4CBF-45DF-B6CB-0AAC37D46221}"/>
    <cellStyle name="Обычный 7 2 2 2 3" xfId="2529" xr:uid="{00000000-0005-0000-0000-0000DC0C0000}"/>
    <cellStyle name="Обычный 7 2 2 2 3 2" xfId="2701" xr:uid="{00000000-0005-0000-0000-0000DD0C0000}"/>
    <cellStyle name="Обычный 7 2 2 2 3 2 2" xfId="3745" xr:uid="{00000000-0005-0000-0000-0000DE0C0000}"/>
    <cellStyle name="Обычный 7 2 2 2 3 2 2 2" xfId="5126" xr:uid="{A866D63C-C6B7-4463-8CDA-F0E80C196528}"/>
    <cellStyle name="Обычный 7 2 2 2 3 2 3" xfId="3377" xr:uid="{00000000-0005-0000-0000-0000DF0C0000}"/>
    <cellStyle name="Обычный 7 2 2 2 3 2 3 2" xfId="4769" xr:uid="{DEF437C2-EE20-4F9E-A78D-CF1768D3E21F}"/>
    <cellStyle name="Обычный 7 2 2 2 3 2 4" xfId="4195" xr:uid="{28C8E42F-3076-4FF4-A607-D35C9CAD63CA}"/>
    <cellStyle name="Обычный 7 2 2 2 3 3" xfId="3574" xr:uid="{00000000-0005-0000-0000-0000E00C0000}"/>
    <cellStyle name="Обычный 7 2 2 2 3 3 2" xfId="4955" xr:uid="{1EEB693E-E411-4D07-AF50-99C7615718A7}"/>
    <cellStyle name="Обычный 7 2 2 2 3 4" xfId="3206" xr:uid="{00000000-0005-0000-0000-0000E10C0000}"/>
    <cellStyle name="Обычный 7 2 2 2 3 4 2" xfId="4598" xr:uid="{72D48224-176F-488B-99D8-61D1436DBBF7}"/>
    <cellStyle name="Обычный 7 2 2 2 3 5" xfId="2993" xr:uid="{00000000-0005-0000-0000-0000E20C0000}"/>
    <cellStyle name="Обычный 7 2 2 2 3 5 2" xfId="4385" xr:uid="{29230477-09A9-4DF8-9DB5-6038C9AE1217}"/>
    <cellStyle name="Обычный 7 2 2 2 3 6" xfId="4023" xr:uid="{AAA80009-9B57-472F-9103-FBD0DA41C6E4}"/>
    <cellStyle name="Обычный 7 2 2 2 4" xfId="2699" xr:uid="{00000000-0005-0000-0000-0000E30C0000}"/>
    <cellStyle name="Обычный 7 2 2 2 4 2" xfId="3743" xr:uid="{00000000-0005-0000-0000-0000E40C0000}"/>
    <cellStyle name="Обычный 7 2 2 2 4 2 2" xfId="5124" xr:uid="{79FFE635-A016-4B5A-AEB4-B814C50F2212}"/>
    <cellStyle name="Обычный 7 2 2 2 4 3" xfId="3375" xr:uid="{00000000-0005-0000-0000-0000E50C0000}"/>
    <cellStyle name="Обычный 7 2 2 2 4 3 2" xfId="4767" xr:uid="{FEC7E1BE-A0E9-475E-B675-94C778B133DD}"/>
    <cellStyle name="Обычный 7 2 2 2 4 4" xfId="4193" xr:uid="{795C34A5-4AB2-4D3A-9A92-5D6C23DEFA68}"/>
    <cellStyle name="Обычный 7 2 2 2 5" xfId="3572" xr:uid="{00000000-0005-0000-0000-0000E60C0000}"/>
    <cellStyle name="Обычный 7 2 2 2 5 2" xfId="4953" xr:uid="{60EA1D0F-6B10-4AC3-A8E6-8B0764F99C52}"/>
    <cellStyle name="Обычный 7 2 2 2 6" xfId="3204" xr:uid="{00000000-0005-0000-0000-0000E70C0000}"/>
    <cellStyle name="Обычный 7 2 2 2 6 2" xfId="4596" xr:uid="{1DA7ACA9-73CD-4619-997C-D7E8F37EF7E6}"/>
    <cellStyle name="Обычный 7 2 2 2 7" xfId="2991" xr:uid="{00000000-0005-0000-0000-0000E80C0000}"/>
    <cellStyle name="Обычный 7 2 2 2 7 2" xfId="4383" xr:uid="{1F55FBE6-4A24-4720-971F-A8C3E7F5CD90}"/>
    <cellStyle name="Обычный 7 2 2 2 8" xfId="4021" xr:uid="{311AF173-E3E3-403A-90D1-200CB9988398}"/>
    <cellStyle name="Обычный 7 2 2 3" xfId="2530" xr:uid="{00000000-0005-0000-0000-0000E90C0000}"/>
    <cellStyle name="Обычный 7 2 2 3 2" xfId="2702" xr:uid="{00000000-0005-0000-0000-0000EA0C0000}"/>
    <cellStyle name="Обычный 7 2 2 3 2 2" xfId="3746" xr:uid="{00000000-0005-0000-0000-0000EB0C0000}"/>
    <cellStyle name="Обычный 7 2 2 3 2 2 2" xfId="5127" xr:uid="{A92A1304-0DB1-4D6E-A1B6-5BBDF06D5719}"/>
    <cellStyle name="Обычный 7 2 2 3 2 3" xfId="3378" xr:uid="{00000000-0005-0000-0000-0000EC0C0000}"/>
    <cellStyle name="Обычный 7 2 2 3 2 3 2" xfId="4770" xr:uid="{2A2FE11E-8ABD-47E8-A8CB-5F47E23158AA}"/>
    <cellStyle name="Обычный 7 2 2 3 2 4" xfId="4196" xr:uid="{7E2FF806-AE4D-4609-A6B4-526D404273F8}"/>
    <cellStyle name="Обычный 7 2 2 3 3" xfId="3575" xr:uid="{00000000-0005-0000-0000-0000ED0C0000}"/>
    <cellStyle name="Обычный 7 2 2 3 3 2" xfId="4956" xr:uid="{2EE84647-2C0E-430C-B59F-CA42EABCC97D}"/>
    <cellStyle name="Обычный 7 2 2 3 4" xfId="3207" xr:uid="{00000000-0005-0000-0000-0000EE0C0000}"/>
    <cellStyle name="Обычный 7 2 2 3 4 2" xfId="4599" xr:uid="{C829D35B-E77E-4345-86BF-FA62028A22B0}"/>
    <cellStyle name="Обычный 7 2 2 3 5" xfId="2994" xr:uid="{00000000-0005-0000-0000-0000EF0C0000}"/>
    <cellStyle name="Обычный 7 2 2 3 5 2" xfId="4386" xr:uid="{1B306A4A-2B4E-4441-8AF3-1991A279D3AD}"/>
    <cellStyle name="Обычный 7 2 2 3 6" xfId="4024" xr:uid="{A09A6374-91DB-409F-9D36-0B7CA6EA1A2E}"/>
    <cellStyle name="Обычный 7 2 2 4" xfId="2531" xr:uid="{00000000-0005-0000-0000-0000F00C0000}"/>
    <cellStyle name="Обычный 7 2 2 4 2" xfId="2703" xr:uid="{00000000-0005-0000-0000-0000F10C0000}"/>
    <cellStyle name="Обычный 7 2 2 4 2 2" xfId="3747" xr:uid="{00000000-0005-0000-0000-0000F20C0000}"/>
    <cellStyle name="Обычный 7 2 2 4 2 2 2" xfId="5128" xr:uid="{789A9C40-B087-4A35-AAFB-EBDE17AEF0C1}"/>
    <cellStyle name="Обычный 7 2 2 4 2 3" xfId="3379" xr:uid="{00000000-0005-0000-0000-0000F30C0000}"/>
    <cellStyle name="Обычный 7 2 2 4 2 3 2" xfId="4771" xr:uid="{EB9D3BD6-5066-463C-98B1-A5FAF8099EA8}"/>
    <cellStyle name="Обычный 7 2 2 4 2 4" xfId="4197" xr:uid="{F8B26E6B-DE08-47C9-92DE-4F7DBF92F499}"/>
    <cellStyle name="Обычный 7 2 2 4 3" xfId="3576" xr:uid="{00000000-0005-0000-0000-0000F40C0000}"/>
    <cellStyle name="Обычный 7 2 2 4 3 2" xfId="4957" xr:uid="{13320078-900E-46A7-8C93-1777FF8243C6}"/>
    <cellStyle name="Обычный 7 2 2 4 4" xfId="3208" xr:uid="{00000000-0005-0000-0000-0000F50C0000}"/>
    <cellStyle name="Обычный 7 2 2 4 4 2" xfId="4600" xr:uid="{87E14165-D1AC-41A7-A638-1609639C38F0}"/>
    <cellStyle name="Обычный 7 2 2 4 5" xfId="2995" xr:uid="{00000000-0005-0000-0000-0000F60C0000}"/>
    <cellStyle name="Обычный 7 2 2 4 5 2" xfId="4387" xr:uid="{7B420697-C63F-4DEF-80D0-80FCD0462BFD}"/>
    <cellStyle name="Обычный 7 2 2 4 6" xfId="4025" xr:uid="{A9898D95-B53B-48F7-B9ED-661EA8F2717D}"/>
    <cellStyle name="Обычный 7 2 2 5" xfId="2609" xr:uid="{00000000-0005-0000-0000-0000F70C0000}"/>
    <cellStyle name="Обычный 7 2 2 5 2" xfId="3653" xr:uid="{00000000-0005-0000-0000-0000F80C0000}"/>
    <cellStyle name="Обычный 7 2 2 5 2 2" xfId="5034" xr:uid="{242CB4AA-3F3A-4835-AA96-4D48827228C8}"/>
    <cellStyle name="Обычный 7 2 2 5 3" xfId="3285" xr:uid="{00000000-0005-0000-0000-0000F90C0000}"/>
    <cellStyle name="Обычный 7 2 2 5 3 2" xfId="4677" xr:uid="{A88C18D1-719C-4859-88B6-F71FD18D7A36}"/>
    <cellStyle name="Обычный 7 2 2 5 4" xfId="4103" xr:uid="{1334B322-5F01-46D9-8581-47AF9A881881}"/>
    <cellStyle name="Обычный 7 2 2 6" xfId="3482" xr:uid="{00000000-0005-0000-0000-0000FA0C0000}"/>
    <cellStyle name="Обычный 7 2 2 6 2" xfId="4863" xr:uid="{B542E7F4-D1E5-4D4D-B300-680405F1A6AA}"/>
    <cellStyle name="Обычный 7 2 2 7" xfId="3114" xr:uid="{00000000-0005-0000-0000-0000FB0C0000}"/>
    <cellStyle name="Обычный 7 2 2 7 2" xfId="4506" xr:uid="{586985B1-5E00-4896-8749-BDC745C96B4D}"/>
    <cellStyle name="Обычный 7 2 2 8" xfId="2901" xr:uid="{00000000-0005-0000-0000-0000FC0C0000}"/>
    <cellStyle name="Обычный 7 2 2 8 2" xfId="4293" xr:uid="{C1D816BA-7FAD-461E-821A-784181963100}"/>
    <cellStyle name="Обычный 7 2 2 9" xfId="3931" xr:uid="{C5316CF2-D7EF-40B3-9A45-DC7DEA5A2C66}"/>
    <cellStyle name="Обычный 7 2 3" xfId="2430" xr:uid="{00000000-0005-0000-0000-0000FD0C0000}"/>
    <cellStyle name="Обычный 7 2 3 2" xfId="2532" xr:uid="{00000000-0005-0000-0000-0000FE0C0000}"/>
    <cellStyle name="Обычный 7 2 3 2 2" xfId="2533" xr:uid="{00000000-0005-0000-0000-0000FF0C0000}"/>
    <cellStyle name="Обычный 7 2 3 2 2 2" xfId="2705" xr:uid="{00000000-0005-0000-0000-0000000D0000}"/>
    <cellStyle name="Обычный 7 2 3 2 2 2 2" xfId="3749" xr:uid="{00000000-0005-0000-0000-0000010D0000}"/>
    <cellStyle name="Обычный 7 2 3 2 2 2 2 2" xfId="5130" xr:uid="{9D7FA114-9191-4B0E-9478-3C8FE62C40C7}"/>
    <cellStyle name="Обычный 7 2 3 2 2 2 3" xfId="3381" xr:uid="{00000000-0005-0000-0000-0000020D0000}"/>
    <cellStyle name="Обычный 7 2 3 2 2 2 3 2" xfId="4773" xr:uid="{F1D0BC0C-84E6-4FE3-8E57-7A52B5E323FF}"/>
    <cellStyle name="Обычный 7 2 3 2 2 2 4" xfId="4199" xr:uid="{69B28F60-6654-43CD-B59A-B9D73DEA4000}"/>
    <cellStyle name="Обычный 7 2 3 2 2 3" xfId="3578" xr:uid="{00000000-0005-0000-0000-0000030D0000}"/>
    <cellStyle name="Обычный 7 2 3 2 2 3 2" xfId="4959" xr:uid="{9FDC1DD1-9980-46FD-A399-D8DB3BED3021}"/>
    <cellStyle name="Обычный 7 2 3 2 2 4" xfId="3210" xr:uid="{00000000-0005-0000-0000-0000040D0000}"/>
    <cellStyle name="Обычный 7 2 3 2 2 4 2" xfId="4602" xr:uid="{2A9B7CCF-1B26-4998-A75F-E7536D4469DB}"/>
    <cellStyle name="Обычный 7 2 3 2 2 5" xfId="2997" xr:uid="{00000000-0005-0000-0000-0000050D0000}"/>
    <cellStyle name="Обычный 7 2 3 2 2 5 2" xfId="4389" xr:uid="{8AD1F1E5-32BA-4291-82E7-BAEFC0F7A057}"/>
    <cellStyle name="Обычный 7 2 3 2 2 6" xfId="4027" xr:uid="{40FBAC15-4D7B-448D-A6EB-246B1EF7138D}"/>
    <cellStyle name="Обычный 7 2 3 2 3" xfId="2534" xr:uid="{00000000-0005-0000-0000-0000060D0000}"/>
    <cellStyle name="Обычный 7 2 3 2 3 2" xfId="2706" xr:uid="{00000000-0005-0000-0000-0000070D0000}"/>
    <cellStyle name="Обычный 7 2 3 2 3 2 2" xfId="3750" xr:uid="{00000000-0005-0000-0000-0000080D0000}"/>
    <cellStyle name="Обычный 7 2 3 2 3 2 2 2" xfId="5131" xr:uid="{FC78C430-AE3E-462A-B081-74C75D2A14E1}"/>
    <cellStyle name="Обычный 7 2 3 2 3 2 3" xfId="3382" xr:uid="{00000000-0005-0000-0000-0000090D0000}"/>
    <cellStyle name="Обычный 7 2 3 2 3 2 3 2" xfId="4774" xr:uid="{1F3E7667-CD10-4DC0-A587-1E2082910ADD}"/>
    <cellStyle name="Обычный 7 2 3 2 3 2 4" xfId="4200" xr:uid="{F9DEC73B-DF27-4414-8ECF-28850CCB99C0}"/>
    <cellStyle name="Обычный 7 2 3 2 3 3" xfId="3579" xr:uid="{00000000-0005-0000-0000-00000A0D0000}"/>
    <cellStyle name="Обычный 7 2 3 2 3 3 2" xfId="4960" xr:uid="{8AFF863A-23EB-438E-B9A5-E30BB3A240D9}"/>
    <cellStyle name="Обычный 7 2 3 2 3 4" xfId="3211" xr:uid="{00000000-0005-0000-0000-00000B0D0000}"/>
    <cellStyle name="Обычный 7 2 3 2 3 4 2" xfId="4603" xr:uid="{709E4D6D-49A1-404E-A16E-2529DE20D553}"/>
    <cellStyle name="Обычный 7 2 3 2 3 5" xfId="2998" xr:uid="{00000000-0005-0000-0000-00000C0D0000}"/>
    <cellStyle name="Обычный 7 2 3 2 3 5 2" xfId="4390" xr:uid="{E0F0A268-F32C-4B5E-B7DF-56352B9F3935}"/>
    <cellStyle name="Обычный 7 2 3 2 3 6" xfId="4028" xr:uid="{AFD8754C-017B-47FC-9C27-19099DB23C94}"/>
    <cellStyle name="Обычный 7 2 3 2 4" xfId="2704" xr:uid="{00000000-0005-0000-0000-00000D0D0000}"/>
    <cellStyle name="Обычный 7 2 3 2 4 2" xfId="3748" xr:uid="{00000000-0005-0000-0000-00000E0D0000}"/>
    <cellStyle name="Обычный 7 2 3 2 4 2 2" xfId="5129" xr:uid="{5C74DC99-FADB-4368-B40D-A2A964A48477}"/>
    <cellStyle name="Обычный 7 2 3 2 4 3" xfId="3380" xr:uid="{00000000-0005-0000-0000-00000F0D0000}"/>
    <cellStyle name="Обычный 7 2 3 2 4 3 2" xfId="4772" xr:uid="{B3F193DE-D487-4646-BEFB-F478C722DBB0}"/>
    <cellStyle name="Обычный 7 2 3 2 4 4" xfId="4198" xr:uid="{6776CFAB-C970-46D9-8461-96736AE82DEA}"/>
    <cellStyle name="Обычный 7 2 3 2 5" xfId="3577" xr:uid="{00000000-0005-0000-0000-0000100D0000}"/>
    <cellStyle name="Обычный 7 2 3 2 5 2" xfId="4958" xr:uid="{B92A6FE5-7E2F-431F-9130-B8B1C561842E}"/>
    <cellStyle name="Обычный 7 2 3 2 6" xfId="3209" xr:uid="{00000000-0005-0000-0000-0000110D0000}"/>
    <cellStyle name="Обычный 7 2 3 2 6 2" xfId="4601" xr:uid="{75691651-641B-499F-9934-C496CB273D32}"/>
    <cellStyle name="Обычный 7 2 3 2 7" xfId="2996" xr:uid="{00000000-0005-0000-0000-0000120D0000}"/>
    <cellStyle name="Обычный 7 2 3 2 7 2" xfId="4388" xr:uid="{9207281D-738A-4002-8490-6F28527A8E36}"/>
    <cellStyle name="Обычный 7 2 3 2 8" xfId="4026" xr:uid="{75A9CD4C-E823-46A8-B61A-FFC956D1B483}"/>
    <cellStyle name="Обычный 7 2 3 3" xfId="2535" xr:uid="{00000000-0005-0000-0000-0000130D0000}"/>
    <cellStyle name="Обычный 7 2 3 3 2" xfId="2707" xr:uid="{00000000-0005-0000-0000-0000140D0000}"/>
    <cellStyle name="Обычный 7 2 3 3 2 2" xfId="3751" xr:uid="{00000000-0005-0000-0000-0000150D0000}"/>
    <cellStyle name="Обычный 7 2 3 3 2 2 2" xfId="5132" xr:uid="{0D5B1E8A-5E48-407A-895B-B203D2E84C2D}"/>
    <cellStyle name="Обычный 7 2 3 3 2 3" xfId="3383" xr:uid="{00000000-0005-0000-0000-0000160D0000}"/>
    <cellStyle name="Обычный 7 2 3 3 2 3 2" xfId="4775" xr:uid="{B963B412-6598-42FC-B03E-E8068434A67D}"/>
    <cellStyle name="Обычный 7 2 3 3 2 4" xfId="4201" xr:uid="{3ECEEA08-D962-4CBC-BD7D-9929871AB4A8}"/>
    <cellStyle name="Обычный 7 2 3 3 3" xfId="3580" xr:uid="{00000000-0005-0000-0000-0000170D0000}"/>
    <cellStyle name="Обычный 7 2 3 3 3 2" xfId="4961" xr:uid="{C7F93E43-B8D2-4FE2-9FDF-0274B8B6ADED}"/>
    <cellStyle name="Обычный 7 2 3 3 4" xfId="3212" xr:uid="{00000000-0005-0000-0000-0000180D0000}"/>
    <cellStyle name="Обычный 7 2 3 3 4 2" xfId="4604" xr:uid="{46B236B2-11CD-4488-9F37-8C5B45B88C4E}"/>
    <cellStyle name="Обычный 7 2 3 3 5" xfId="2999" xr:uid="{00000000-0005-0000-0000-0000190D0000}"/>
    <cellStyle name="Обычный 7 2 3 3 5 2" xfId="4391" xr:uid="{A2603FD6-748A-40D1-BE59-5F430E7CA57A}"/>
    <cellStyle name="Обычный 7 2 3 3 6" xfId="4029" xr:uid="{3DFA2125-3C97-4757-9673-5188BF7DF2D4}"/>
    <cellStyle name="Обычный 7 2 3 4" xfId="2536" xr:uid="{00000000-0005-0000-0000-00001A0D0000}"/>
    <cellStyle name="Обычный 7 2 3 4 2" xfId="2708" xr:uid="{00000000-0005-0000-0000-00001B0D0000}"/>
    <cellStyle name="Обычный 7 2 3 4 2 2" xfId="3752" xr:uid="{00000000-0005-0000-0000-00001C0D0000}"/>
    <cellStyle name="Обычный 7 2 3 4 2 2 2" xfId="5133" xr:uid="{416F2A20-7F55-4E1E-B8F9-314BD3CD7B89}"/>
    <cellStyle name="Обычный 7 2 3 4 2 3" xfId="3384" xr:uid="{00000000-0005-0000-0000-00001D0D0000}"/>
    <cellStyle name="Обычный 7 2 3 4 2 3 2" xfId="4776" xr:uid="{F9F82923-376D-4C6D-A903-76D443D547E5}"/>
    <cellStyle name="Обычный 7 2 3 4 2 4" xfId="4202" xr:uid="{88A32C1B-60FE-4BF5-92F5-22CD8CDC775E}"/>
    <cellStyle name="Обычный 7 2 3 4 3" xfId="3581" xr:uid="{00000000-0005-0000-0000-00001E0D0000}"/>
    <cellStyle name="Обычный 7 2 3 4 3 2" xfId="4962" xr:uid="{A0E00534-FC89-4F58-8063-F03003A241B2}"/>
    <cellStyle name="Обычный 7 2 3 4 4" xfId="3213" xr:uid="{00000000-0005-0000-0000-00001F0D0000}"/>
    <cellStyle name="Обычный 7 2 3 4 4 2" xfId="4605" xr:uid="{3141530D-6B9E-4278-B9C4-20501D88B10B}"/>
    <cellStyle name="Обычный 7 2 3 4 5" xfId="3000" xr:uid="{00000000-0005-0000-0000-0000200D0000}"/>
    <cellStyle name="Обычный 7 2 3 4 5 2" xfId="4392" xr:uid="{951800AD-04E4-4780-B4F4-AD639666347F}"/>
    <cellStyle name="Обычный 7 2 3 4 6" xfId="4030" xr:uid="{3C8D3758-47D6-4B2B-85C1-55D1A777FF26}"/>
    <cellStyle name="Обычный 7 2 3 5" xfId="2602" xr:uid="{00000000-0005-0000-0000-0000210D0000}"/>
    <cellStyle name="Обычный 7 2 3 5 2" xfId="3646" xr:uid="{00000000-0005-0000-0000-0000220D0000}"/>
    <cellStyle name="Обычный 7 2 3 5 2 2" xfId="5027" xr:uid="{D0CE9267-B538-4B92-A9DE-54A30032D87A}"/>
    <cellStyle name="Обычный 7 2 3 5 3" xfId="3278" xr:uid="{00000000-0005-0000-0000-0000230D0000}"/>
    <cellStyle name="Обычный 7 2 3 5 3 2" xfId="4670" xr:uid="{DD497710-8445-4517-9E42-4A1ECDC92E3E}"/>
    <cellStyle name="Обычный 7 2 3 5 4" xfId="4096" xr:uid="{30D59CC0-8EEF-4EB2-844F-96FC97215C40}"/>
    <cellStyle name="Обычный 7 2 3 6" xfId="3475" xr:uid="{00000000-0005-0000-0000-0000240D0000}"/>
    <cellStyle name="Обычный 7 2 3 6 2" xfId="4856" xr:uid="{BD1D7200-D474-4D20-ADDE-BACAD5940BDC}"/>
    <cellStyle name="Обычный 7 2 3 7" xfId="3107" xr:uid="{00000000-0005-0000-0000-0000250D0000}"/>
    <cellStyle name="Обычный 7 2 3 7 2" xfId="4499" xr:uid="{24CDDFB6-70B0-4A08-B719-8D2DEE4BE968}"/>
    <cellStyle name="Обычный 7 2 3 8" xfId="2894" xr:uid="{00000000-0005-0000-0000-0000260D0000}"/>
    <cellStyle name="Обычный 7 2 3 8 2" xfId="4286" xr:uid="{FA93D64D-597A-42AB-83AB-72E010B71932}"/>
    <cellStyle name="Обычный 7 2 3 9" xfId="3924" xr:uid="{887C4063-504D-47BB-8E72-3BA24492E43C}"/>
    <cellStyle name="Обычный 7 2 4" xfId="2537" xr:uid="{00000000-0005-0000-0000-0000270D0000}"/>
    <cellStyle name="Обычный 7 2 4 2" xfId="2538" xr:uid="{00000000-0005-0000-0000-0000280D0000}"/>
    <cellStyle name="Обычный 7 2 4 2 2" xfId="2710" xr:uid="{00000000-0005-0000-0000-0000290D0000}"/>
    <cellStyle name="Обычный 7 2 4 2 2 2" xfId="3754" xr:uid="{00000000-0005-0000-0000-00002A0D0000}"/>
    <cellStyle name="Обычный 7 2 4 2 2 2 2" xfId="5135" xr:uid="{1B08E5FC-AC63-44AE-B992-1C34DFDBE7D8}"/>
    <cellStyle name="Обычный 7 2 4 2 2 3" xfId="3386" xr:uid="{00000000-0005-0000-0000-00002B0D0000}"/>
    <cellStyle name="Обычный 7 2 4 2 2 3 2" xfId="4778" xr:uid="{9F8D96E7-1ADF-4A8F-A9B1-87488809FE4A}"/>
    <cellStyle name="Обычный 7 2 4 2 2 4" xfId="4204" xr:uid="{9391039E-2AC3-4AC2-9AE2-561ED019F4C4}"/>
    <cellStyle name="Обычный 7 2 4 2 3" xfId="3583" xr:uid="{00000000-0005-0000-0000-00002C0D0000}"/>
    <cellStyle name="Обычный 7 2 4 2 3 2" xfId="4964" xr:uid="{4A30535C-3D42-48AF-9D2E-400AC3CD07F7}"/>
    <cellStyle name="Обычный 7 2 4 2 4" xfId="3215" xr:uid="{00000000-0005-0000-0000-00002D0D0000}"/>
    <cellStyle name="Обычный 7 2 4 2 4 2" xfId="4607" xr:uid="{09406F6A-2428-4FE0-81D9-CD30CBA781E5}"/>
    <cellStyle name="Обычный 7 2 4 2 5" xfId="3002" xr:uid="{00000000-0005-0000-0000-00002E0D0000}"/>
    <cellStyle name="Обычный 7 2 4 2 5 2" xfId="4394" xr:uid="{A6712D01-B827-46A4-ABA3-667F4A494CA2}"/>
    <cellStyle name="Обычный 7 2 4 2 6" xfId="4032" xr:uid="{91C95EB9-148B-4FAD-ACED-AC86CF611A4C}"/>
    <cellStyle name="Обычный 7 2 4 3" xfId="2539" xr:uid="{00000000-0005-0000-0000-00002F0D0000}"/>
    <cellStyle name="Обычный 7 2 4 3 2" xfId="2711" xr:uid="{00000000-0005-0000-0000-0000300D0000}"/>
    <cellStyle name="Обычный 7 2 4 3 2 2" xfId="3755" xr:uid="{00000000-0005-0000-0000-0000310D0000}"/>
    <cellStyle name="Обычный 7 2 4 3 2 2 2" xfId="5136" xr:uid="{E71F60F4-0E15-48EE-B056-2F07D7F5CB1A}"/>
    <cellStyle name="Обычный 7 2 4 3 2 3" xfId="3387" xr:uid="{00000000-0005-0000-0000-0000320D0000}"/>
    <cellStyle name="Обычный 7 2 4 3 2 3 2" xfId="4779" xr:uid="{A5A37263-C750-4AE6-AD2C-31A50314578F}"/>
    <cellStyle name="Обычный 7 2 4 3 2 4" xfId="4205" xr:uid="{F057260B-71E9-46AD-92AA-018DF53E14A9}"/>
    <cellStyle name="Обычный 7 2 4 3 3" xfId="3584" xr:uid="{00000000-0005-0000-0000-0000330D0000}"/>
    <cellStyle name="Обычный 7 2 4 3 3 2" xfId="4965" xr:uid="{C455ED28-D43A-4E42-8865-41DBAF0C4556}"/>
    <cellStyle name="Обычный 7 2 4 3 4" xfId="3216" xr:uid="{00000000-0005-0000-0000-0000340D0000}"/>
    <cellStyle name="Обычный 7 2 4 3 4 2" xfId="4608" xr:uid="{41A05F97-1649-475F-ABE1-1F0963820E76}"/>
    <cellStyle name="Обычный 7 2 4 3 5" xfId="3003" xr:uid="{00000000-0005-0000-0000-0000350D0000}"/>
    <cellStyle name="Обычный 7 2 4 3 5 2" xfId="4395" xr:uid="{8A99E766-D30D-43F8-9B48-E50C535E07CF}"/>
    <cellStyle name="Обычный 7 2 4 3 6" xfId="4033" xr:uid="{B541A5E3-5126-48FB-B9F0-94FB70F0C6B8}"/>
    <cellStyle name="Обычный 7 2 4 4" xfId="2709" xr:uid="{00000000-0005-0000-0000-0000360D0000}"/>
    <cellStyle name="Обычный 7 2 4 4 2" xfId="3753" xr:uid="{00000000-0005-0000-0000-0000370D0000}"/>
    <cellStyle name="Обычный 7 2 4 4 2 2" xfId="5134" xr:uid="{659D8C17-7252-45EA-B1BA-2F4B669E9FD6}"/>
    <cellStyle name="Обычный 7 2 4 4 3" xfId="3385" xr:uid="{00000000-0005-0000-0000-0000380D0000}"/>
    <cellStyle name="Обычный 7 2 4 4 3 2" xfId="4777" xr:uid="{45CDB1E4-0824-41A7-9AF4-BE607B87A8DE}"/>
    <cellStyle name="Обычный 7 2 4 4 4" xfId="4203" xr:uid="{CF7DA2D8-3392-4D4B-9BFF-4FB87FD97E93}"/>
    <cellStyle name="Обычный 7 2 4 5" xfId="3582" xr:uid="{00000000-0005-0000-0000-0000390D0000}"/>
    <cellStyle name="Обычный 7 2 4 5 2" xfId="4963" xr:uid="{780AE103-7A01-4130-A68A-3584BE7E344F}"/>
    <cellStyle name="Обычный 7 2 4 6" xfId="3214" xr:uid="{00000000-0005-0000-0000-00003A0D0000}"/>
    <cellStyle name="Обычный 7 2 4 6 2" xfId="4606" xr:uid="{1951D5A6-5501-4356-B433-2721E9BA3BA6}"/>
    <cellStyle name="Обычный 7 2 4 7" xfId="3001" xr:uid="{00000000-0005-0000-0000-00003B0D0000}"/>
    <cellStyle name="Обычный 7 2 4 7 2" xfId="4393" xr:uid="{6CB4921F-4C82-4726-A38E-753D95363289}"/>
    <cellStyle name="Обычный 7 2 4 8" xfId="4031" xr:uid="{8F8A9499-55EB-4C9B-82BD-12DC7E67ED39}"/>
    <cellStyle name="Обычный 7 2 5" xfId="2540" xr:uid="{00000000-0005-0000-0000-00003C0D0000}"/>
    <cellStyle name="Обычный 7 2 5 2" xfId="2712" xr:uid="{00000000-0005-0000-0000-00003D0D0000}"/>
    <cellStyle name="Обычный 7 2 5 2 2" xfId="3756" xr:uid="{00000000-0005-0000-0000-00003E0D0000}"/>
    <cellStyle name="Обычный 7 2 5 2 2 2" xfId="5137" xr:uid="{9A134822-026B-4ED3-8867-EBA3047066ED}"/>
    <cellStyle name="Обычный 7 2 5 2 3" xfId="3388" xr:uid="{00000000-0005-0000-0000-00003F0D0000}"/>
    <cellStyle name="Обычный 7 2 5 2 3 2" xfId="4780" xr:uid="{F8A8E1AB-6B92-4D65-8B01-4598CDE46974}"/>
    <cellStyle name="Обычный 7 2 5 2 4" xfId="4206" xr:uid="{C8687E60-927A-4AD2-BD1E-BF22F8C85312}"/>
    <cellStyle name="Обычный 7 2 5 3" xfId="3585" xr:uid="{00000000-0005-0000-0000-0000400D0000}"/>
    <cellStyle name="Обычный 7 2 5 3 2" xfId="4966" xr:uid="{B571BEBF-46CF-4028-9EAB-87B47DDB4777}"/>
    <cellStyle name="Обычный 7 2 5 4" xfId="3217" xr:uid="{00000000-0005-0000-0000-0000410D0000}"/>
    <cellStyle name="Обычный 7 2 5 4 2" xfId="4609" xr:uid="{D95C84CE-1275-4BBB-B9D5-914CDE146FE0}"/>
    <cellStyle name="Обычный 7 2 5 5" xfId="3004" xr:uid="{00000000-0005-0000-0000-0000420D0000}"/>
    <cellStyle name="Обычный 7 2 5 5 2" xfId="4396" xr:uid="{7F28E0E8-3DB9-4BB4-8259-DC71DF3A92F9}"/>
    <cellStyle name="Обычный 7 2 5 6" xfId="4034" xr:uid="{7FF4CC75-B23C-4F5E-BBBB-15CBCB9E4604}"/>
    <cellStyle name="Обычный 7 2 6" xfId="2541" xr:uid="{00000000-0005-0000-0000-0000430D0000}"/>
    <cellStyle name="Обычный 7 2 6 2" xfId="2713" xr:uid="{00000000-0005-0000-0000-0000440D0000}"/>
    <cellStyle name="Обычный 7 2 6 2 2" xfId="3757" xr:uid="{00000000-0005-0000-0000-0000450D0000}"/>
    <cellStyle name="Обычный 7 2 6 2 2 2" xfId="5138" xr:uid="{46F342B5-46E6-4AFC-994A-0A38D0A4ABA0}"/>
    <cellStyle name="Обычный 7 2 6 2 3" xfId="3389" xr:uid="{00000000-0005-0000-0000-0000460D0000}"/>
    <cellStyle name="Обычный 7 2 6 2 3 2" xfId="4781" xr:uid="{710F1712-166B-40EE-A282-DF240140F6F2}"/>
    <cellStyle name="Обычный 7 2 6 2 4" xfId="4207" xr:uid="{00123492-3A02-43BF-B2EE-B8EAA57C2787}"/>
    <cellStyle name="Обычный 7 2 6 3" xfId="3586" xr:uid="{00000000-0005-0000-0000-0000470D0000}"/>
    <cellStyle name="Обычный 7 2 6 3 2" xfId="4967" xr:uid="{3A69C5D3-EF08-4997-B9B1-CAF97E693FE3}"/>
    <cellStyle name="Обычный 7 2 6 4" xfId="3218" xr:uid="{00000000-0005-0000-0000-0000480D0000}"/>
    <cellStyle name="Обычный 7 2 6 4 2" xfId="4610" xr:uid="{E2E9640D-878A-4DC3-A2CB-0DF8DA301308}"/>
    <cellStyle name="Обычный 7 2 6 5" xfId="3005" xr:uid="{00000000-0005-0000-0000-0000490D0000}"/>
    <cellStyle name="Обычный 7 2 6 5 2" xfId="4397" xr:uid="{CAA3CDF7-31AF-46A0-80E3-AEDBF88207F0}"/>
    <cellStyle name="Обычный 7 2 6 6" xfId="4035" xr:uid="{A053D229-4319-4549-BFFF-B79458650CDB}"/>
    <cellStyle name="Обычный 7 2 7" xfId="2542" xr:uid="{00000000-0005-0000-0000-00004A0D0000}"/>
    <cellStyle name="Обычный 7 2 7 2" xfId="2714" xr:uid="{00000000-0005-0000-0000-00004B0D0000}"/>
    <cellStyle name="Обычный 7 2 7 2 2" xfId="3758" xr:uid="{00000000-0005-0000-0000-00004C0D0000}"/>
    <cellStyle name="Обычный 7 2 7 2 2 2" xfId="5139" xr:uid="{A80C21E1-4782-4EC4-A139-0816ADD683FA}"/>
    <cellStyle name="Обычный 7 2 7 2 3" xfId="3390" xr:uid="{00000000-0005-0000-0000-00004D0D0000}"/>
    <cellStyle name="Обычный 7 2 7 2 3 2" xfId="4782" xr:uid="{2F3FB021-3E4E-4143-9262-EA93D8B262DF}"/>
    <cellStyle name="Обычный 7 2 7 2 4" xfId="4208" xr:uid="{43761594-EDB3-4716-9628-69B32B50DCDA}"/>
    <cellStyle name="Обычный 7 2 7 3" xfId="3587" xr:uid="{00000000-0005-0000-0000-00004E0D0000}"/>
    <cellStyle name="Обычный 7 2 7 3 2" xfId="4968" xr:uid="{2AC997A9-F86C-4E34-84FA-3F636DD2C194}"/>
    <cellStyle name="Обычный 7 2 7 4" xfId="3219" xr:uid="{00000000-0005-0000-0000-00004F0D0000}"/>
    <cellStyle name="Обычный 7 2 7 4 2" xfId="4611" xr:uid="{AB61AB18-B892-47C7-B912-521F23B72F41}"/>
    <cellStyle name="Обычный 7 2 7 5" xfId="3006" xr:uid="{00000000-0005-0000-0000-0000500D0000}"/>
    <cellStyle name="Обычный 7 2 7 5 2" xfId="4398" xr:uid="{A9256D49-BBD5-479C-83DA-B74F7182EA11}"/>
    <cellStyle name="Обычный 7 2 7 6" xfId="4036" xr:uid="{BF376FA1-AE02-4F8D-B6B2-EF62CD1B4DDF}"/>
    <cellStyle name="Обычный 7 2 8" xfId="2870" xr:uid="{00000000-0005-0000-0000-0000510D0000}"/>
    <cellStyle name="Обычный 7 2 8 2" xfId="3815" xr:uid="{00000000-0005-0000-0000-0000520D0000}"/>
    <cellStyle name="Обычный 7 2 8 2 2" xfId="5196" xr:uid="{0FBAAB85-FFDE-4E0D-B2D0-5A11DA2804C6}"/>
    <cellStyle name="Обычный 7 2 8 3" xfId="3458" xr:uid="{00000000-0005-0000-0000-0000530D0000}"/>
    <cellStyle name="Обычный 7 2 8 3 2" xfId="4839" xr:uid="{144247DC-4CA0-49DF-AD70-FEA2B571AF1C}"/>
    <cellStyle name="Обычный 7 2 8 4" xfId="3090" xr:uid="{00000000-0005-0000-0000-0000540D0000}"/>
    <cellStyle name="Обычный 7 2 8 4 2" xfId="4482" xr:uid="{E4804443-2F96-409A-93DC-96E07865C60E}"/>
    <cellStyle name="Обычный 7 2 8 5" xfId="4265" xr:uid="{5CB4D8C8-DDD3-443F-8818-0710315D8D48}"/>
    <cellStyle name="Обычный 7 2 9" xfId="2591" xr:uid="{00000000-0005-0000-0000-0000550D0000}"/>
    <cellStyle name="Обычный 7 2 9 2" xfId="3636" xr:uid="{00000000-0005-0000-0000-0000560D0000}"/>
    <cellStyle name="Обычный 7 2 9 2 2" xfId="5017" xr:uid="{ADC11B34-CB0A-4103-9295-DFA00EB0916F}"/>
    <cellStyle name="Обычный 7 2 9 3" xfId="3268" xr:uid="{00000000-0005-0000-0000-0000570D0000}"/>
    <cellStyle name="Обычный 7 2 9 3 2" xfId="4660" xr:uid="{65DD57A5-02F2-46D8-9A9B-CB09174F813F}"/>
    <cellStyle name="Обычный 7 2 9 4" xfId="4085" xr:uid="{016C82C2-385D-4967-9BAA-41359430AF71}"/>
    <cellStyle name="Обычный 7 3" xfId="2809" xr:uid="{00000000-0005-0000-0000-0000580D0000}"/>
    <cellStyle name="Обычный 7 3 2" xfId="3808" xr:uid="{00000000-0005-0000-0000-0000590D0000}"/>
    <cellStyle name="Обычный 7 3 2 2" xfId="5189" xr:uid="{C386BBBB-63C4-462C-8DEA-1C9EA61C0C3C}"/>
    <cellStyle name="Обычный 7 3 3" xfId="3451" xr:uid="{00000000-0005-0000-0000-00005A0D0000}"/>
    <cellStyle name="Обычный 7 3 3 2" xfId="4832" xr:uid="{70F7B2EF-D92C-4FF8-BBC8-7279C435D6B9}"/>
    <cellStyle name="Обычный 7 3 4" xfId="3082" xr:uid="{00000000-0005-0000-0000-00005B0D0000}"/>
    <cellStyle name="Обычный 7 3 4 2" xfId="4474" xr:uid="{D9DFF88E-180D-46B7-95FD-CED2CF65CC23}"/>
    <cellStyle name="Обычный 7 3 5" xfId="4258" xr:uid="{80EC3F9E-C863-41B3-845A-24EC7290B44A}"/>
    <cellStyle name="Обычный 7 4" xfId="2877" xr:uid="{00000000-0005-0000-0000-00005C0D0000}"/>
    <cellStyle name="Обычный 7 4 2" xfId="3819" xr:uid="{00000000-0005-0000-0000-00005D0D0000}"/>
    <cellStyle name="Обычный 7 4 2 2" xfId="5199" xr:uid="{17E10FD6-0AE5-4388-8095-7FE74EAFF565}"/>
    <cellStyle name="Обычный 7 4 3" xfId="4269" xr:uid="{60982DAE-A2C4-4D5F-A806-10AF45D4B1A1}"/>
    <cellStyle name="Обычный 7 5" xfId="2369" xr:uid="{00000000-0005-0000-0000-00005E0D0000}"/>
    <cellStyle name="Обычный 7 6" xfId="5206" xr:uid="{79056E7E-424C-4CA0-B395-0D95C1F0594D}"/>
    <cellStyle name="Обычный 7 7" xfId="3897" xr:uid="{6B441E46-32E8-4990-AB88-763C66F0F001}"/>
    <cellStyle name="Обычный 8" xfId="2247" xr:uid="{00000000-0005-0000-0000-00005F0D0000}"/>
    <cellStyle name="Обычный 8 2" xfId="2810" xr:uid="{00000000-0005-0000-0000-0000600D0000}"/>
    <cellStyle name="Обычный 8 3" xfId="3830" xr:uid="{00000000-0005-0000-0000-0000610D0000}"/>
    <cellStyle name="Обычный 8 4" xfId="2372" xr:uid="{00000000-0005-0000-0000-0000620D0000}"/>
    <cellStyle name="Обычный 9" xfId="2248" xr:uid="{00000000-0005-0000-0000-0000630D0000}"/>
    <cellStyle name="Обычный 9 10" xfId="3439" xr:uid="{00000000-0005-0000-0000-0000640D0000}"/>
    <cellStyle name="Обычный 9 11" xfId="2886" xr:uid="{00000000-0005-0000-0000-0000650D0000}"/>
    <cellStyle name="Обычный 9 11 2" xfId="4278" xr:uid="{AA5030CC-468B-41FD-9774-FD9CE43A612B}"/>
    <cellStyle name="Обычный 9 12" xfId="2421" xr:uid="{00000000-0005-0000-0000-0000660D0000}"/>
    <cellStyle name="Обычный 9 12 2" xfId="3916" xr:uid="{CB404A81-FF3E-4484-9B92-6A16AC41621A}"/>
    <cellStyle name="Обычный 9 2" xfId="2439" xr:uid="{00000000-0005-0000-0000-0000670D0000}"/>
    <cellStyle name="Обычный 9 2 2" xfId="2543" xr:uid="{00000000-0005-0000-0000-0000680D0000}"/>
    <cellStyle name="Обычный 9 2 2 2" xfId="2544" xr:uid="{00000000-0005-0000-0000-0000690D0000}"/>
    <cellStyle name="Обычный 9 2 2 2 2" xfId="2716" xr:uid="{00000000-0005-0000-0000-00006A0D0000}"/>
    <cellStyle name="Обычный 9 2 2 2 2 2" xfId="3760" xr:uid="{00000000-0005-0000-0000-00006B0D0000}"/>
    <cellStyle name="Обычный 9 2 2 2 2 2 2" xfId="5141" xr:uid="{F0237894-17F2-4609-A94E-9FC6CB2EE909}"/>
    <cellStyle name="Обычный 9 2 2 2 2 3" xfId="3392" xr:uid="{00000000-0005-0000-0000-00006C0D0000}"/>
    <cellStyle name="Обычный 9 2 2 2 2 3 2" xfId="4784" xr:uid="{13C6D165-95C1-454E-86E5-49E7E8C57CB5}"/>
    <cellStyle name="Обычный 9 2 2 2 2 4" xfId="4210" xr:uid="{3454B06E-6684-41AB-8A8D-98E608F383FA}"/>
    <cellStyle name="Обычный 9 2 2 2 3" xfId="3589" xr:uid="{00000000-0005-0000-0000-00006D0D0000}"/>
    <cellStyle name="Обычный 9 2 2 2 3 2" xfId="4970" xr:uid="{BAB2ADCF-7C66-4F16-9CDF-794CD4C6B808}"/>
    <cellStyle name="Обычный 9 2 2 2 4" xfId="3221" xr:uid="{00000000-0005-0000-0000-00006E0D0000}"/>
    <cellStyle name="Обычный 9 2 2 2 4 2" xfId="4613" xr:uid="{6759BA21-246E-40D3-83DD-C7F7A83675F8}"/>
    <cellStyle name="Обычный 9 2 2 2 5" xfId="3008" xr:uid="{00000000-0005-0000-0000-00006F0D0000}"/>
    <cellStyle name="Обычный 9 2 2 2 5 2" xfId="4400" xr:uid="{80A9CA4A-F6F8-4186-A80B-C875BCCCCC3B}"/>
    <cellStyle name="Обычный 9 2 2 2 6" xfId="4038" xr:uid="{9566578E-589C-4554-804A-D2203690154A}"/>
    <cellStyle name="Обычный 9 2 2 3" xfId="2545" xr:uid="{00000000-0005-0000-0000-0000700D0000}"/>
    <cellStyle name="Обычный 9 2 2 3 2" xfId="2717" xr:uid="{00000000-0005-0000-0000-0000710D0000}"/>
    <cellStyle name="Обычный 9 2 2 3 2 2" xfId="3761" xr:uid="{00000000-0005-0000-0000-0000720D0000}"/>
    <cellStyle name="Обычный 9 2 2 3 2 2 2" xfId="5142" xr:uid="{276DE46A-3FEA-4897-A3E8-77AF0DBCFAFB}"/>
    <cellStyle name="Обычный 9 2 2 3 2 3" xfId="3393" xr:uid="{00000000-0005-0000-0000-0000730D0000}"/>
    <cellStyle name="Обычный 9 2 2 3 2 3 2" xfId="4785" xr:uid="{CC794BAC-1333-4F55-BF15-5635D2F80014}"/>
    <cellStyle name="Обычный 9 2 2 3 2 4" xfId="4211" xr:uid="{6705F8F0-111E-413E-B09A-7DB0C9697653}"/>
    <cellStyle name="Обычный 9 2 2 3 3" xfId="3590" xr:uid="{00000000-0005-0000-0000-0000740D0000}"/>
    <cellStyle name="Обычный 9 2 2 3 3 2" xfId="4971" xr:uid="{79EEB299-B760-42B4-B61B-9C3203E415AA}"/>
    <cellStyle name="Обычный 9 2 2 3 4" xfId="3222" xr:uid="{00000000-0005-0000-0000-0000750D0000}"/>
    <cellStyle name="Обычный 9 2 2 3 4 2" xfId="4614" xr:uid="{AC596FE4-5C5C-473B-9A6D-7286090CC7E8}"/>
    <cellStyle name="Обычный 9 2 2 3 5" xfId="3009" xr:uid="{00000000-0005-0000-0000-0000760D0000}"/>
    <cellStyle name="Обычный 9 2 2 3 5 2" xfId="4401" xr:uid="{07F5ABF0-9033-4613-BA0A-2701FE963B36}"/>
    <cellStyle name="Обычный 9 2 2 3 6" xfId="4039" xr:uid="{AB85B3FC-A231-49B7-8BBC-5B963CEB5DBB}"/>
    <cellStyle name="Обычный 9 2 2 4" xfId="2546" xr:uid="{00000000-0005-0000-0000-0000770D0000}"/>
    <cellStyle name="Обычный 9 2 2 4 2" xfId="2718" xr:uid="{00000000-0005-0000-0000-0000780D0000}"/>
    <cellStyle name="Обычный 9 2 2 4 2 2" xfId="3762" xr:uid="{00000000-0005-0000-0000-0000790D0000}"/>
    <cellStyle name="Обычный 9 2 2 4 2 2 2" xfId="5143" xr:uid="{8DD98FED-0516-4595-9768-64D7A841FF13}"/>
    <cellStyle name="Обычный 9 2 2 4 2 3" xfId="3394" xr:uid="{00000000-0005-0000-0000-00007A0D0000}"/>
    <cellStyle name="Обычный 9 2 2 4 2 3 2" xfId="4786" xr:uid="{0B82F505-6C60-41A7-BA3F-2D9BF858A2F2}"/>
    <cellStyle name="Обычный 9 2 2 4 2 4" xfId="4212" xr:uid="{E34D77DD-0DD3-4DFB-BC77-78053199A1F9}"/>
    <cellStyle name="Обычный 9 2 2 4 3" xfId="3591" xr:uid="{00000000-0005-0000-0000-00007B0D0000}"/>
    <cellStyle name="Обычный 9 2 2 4 3 2" xfId="4972" xr:uid="{7EF3AFF9-4CFD-4E30-9AF4-23A4B4FC6F5E}"/>
    <cellStyle name="Обычный 9 2 2 4 4" xfId="3223" xr:uid="{00000000-0005-0000-0000-00007C0D0000}"/>
    <cellStyle name="Обычный 9 2 2 4 4 2" xfId="4615" xr:uid="{E7B02EE2-9BE9-464B-B0FA-AC7670EACB5B}"/>
    <cellStyle name="Обычный 9 2 2 4 5" xfId="3010" xr:uid="{00000000-0005-0000-0000-00007D0D0000}"/>
    <cellStyle name="Обычный 9 2 2 4 5 2" xfId="4402" xr:uid="{0E26A679-93C7-4AB0-AA1E-FDEB1A308013}"/>
    <cellStyle name="Обычный 9 2 2 4 6" xfId="4040" xr:uid="{FF9E7981-7C1E-4B27-9649-864A9D7AE7B5}"/>
    <cellStyle name="Обычный 9 2 2 5" xfId="2715" xr:uid="{00000000-0005-0000-0000-00007E0D0000}"/>
    <cellStyle name="Обычный 9 2 2 5 2" xfId="2878" xr:uid="{00000000-0005-0000-0000-00007F0D0000}"/>
    <cellStyle name="Обычный 9 2 2 5 2 2" xfId="3759" xr:uid="{00000000-0005-0000-0000-0000800D0000}"/>
    <cellStyle name="Обычный 9 2 2 5 2 2 2" xfId="5140" xr:uid="{4BE18978-5949-4D43-93D0-39703EF14E66}"/>
    <cellStyle name="Обычный 9 2 2 5 2 3" xfId="4270" xr:uid="{4A2322C8-8781-46E1-827C-7A46B1B8A388}"/>
    <cellStyle name="Обычный 9 2 2 5 3" xfId="3820" xr:uid="{00000000-0005-0000-0000-0000810D0000}"/>
    <cellStyle name="Обычный 9 2 2 5 3 2" xfId="5200" xr:uid="{2A5B6134-4FF0-4B78-8C36-EF2BB10A77E6}"/>
    <cellStyle name="Обычный 9 2 2 5 4" xfId="3391" xr:uid="{00000000-0005-0000-0000-0000820D0000}"/>
    <cellStyle name="Обычный 9 2 2 5 4 2" xfId="4783" xr:uid="{A5B656EE-2E8A-42AE-A9F2-43991FFB1D74}"/>
    <cellStyle name="Обычный 9 2 2 5 5" xfId="4209" xr:uid="{E1F137E5-B568-4E9C-A1C3-DA367E2E4068}"/>
    <cellStyle name="Обычный 9 2 2 6" xfId="3588" xr:uid="{00000000-0005-0000-0000-0000830D0000}"/>
    <cellStyle name="Обычный 9 2 2 6 2" xfId="4969" xr:uid="{6BAD951F-3F65-477E-B4F3-9ECA7C4D7CE8}"/>
    <cellStyle name="Обычный 9 2 2 7" xfId="3220" xr:uid="{00000000-0005-0000-0000-0000840D0000}"/>
    <cellStyle name="Обычный 9 2 2 7 2" xfId="4612" xr:uid="{EC89243C-12DE-49D5-9E5E-BDCF6B9B9D59}"/>
    <cellStyle name="Обычный 9 2 2 8" xfId="3007" xr:uid="{00000000-0005-0000-0000-0000850D0000}"/>
    <cellStyle name="Обычный 9 2 2 8 2" xfId="4399" xr:uid="{1BB40A02-0483-444B-87D5-C2DAEE4A452B}"/>
    <cellStyle name="Обычный 9 2 2 9" xfId="4037" xr:uid="{3EA6BA15-06BD-4A86-8881-0C43C0490BDE}"/>
    <cellStyle name="Обычный 9 2 3" xfId="2547" xr:uid="{00000000-0005-0000-0000-0000860D0000}"/>
    <cellStyle name="Обычный 9 2 3 2" xfId="2719" xr:uid="{00000000-0005-0000-0000-0000870D0000}"/>
    <cellStyle name="Обычный 9 2 3 2 2" xfId="3763" xr:uid="{00000000-0005-0000-0000-0000880D0000}"/>
    <cellStyle name="Обычный 9 2 3 2 2 2" xfId="5144" xr:uid="{FA31C3CA-5CD4-4D79-B61C-D08AFDD832B1}"/>
    <cellStyle name="Обычный 9 2 3 2 3" xfId="3395" xr:uid="{00000000-0005-0000-0000-0000890D0000}"/>
    <cellStyle name="Обычный 9 2 3 2 3 2" xfId="4787" xr:uid="{975B02CE-352A-4A5B-BB47-B0C46F0612A0}"/>
    <cellStyle name="Обычный 9 2 3 2 4" xfId="4213" xr:uid="{3136E222-CAE4-4C18-BD93-5B8A80A1EF86}"/>
    <cellStyle name="Обычный 9 2 3 3" xfId="3592" xr:uid="{00000000-0005-0000-0000-00008A0D0000}"/>
    <cellStyle name="Обычный 9 2 3 3 2" xfId="4973" xr:uid="{DE8CBEB5-3DA0-4B89-A89C-97BA7A0A7B31}"/>
    <cellStyle name="Обычный 9 2 3 4" xfId="3224" xr:uid="{00000000-0005-0000-0000-00008B0D0000}"/>
    <cellStyle name="Обычный 9 2 3 4 2" xfId="4616" xr:uid="{F4FC717C-E05B-4664-98AF-618FA57D2534}"/>
    <cellStyle name="Обычный 9 2 3 5" xfId="3011" xr:uid="{00000000-0005-0000-0000-00008C0D0000}"/>
    <cellStyle name="Обычный 9 2 3 5 2" xfId="4403" xr:uid="{27400475-89B8-447E-A70E-7C9F5C826A6B}"/>
    <cellStyle name="Обычный 9 2 3 6" xfId="4041" xr:uid="{416658BF-1EC4-4491-992D-C0BC7953D5F5}"/>
    <cellStyle name="Обычный 9 2 4" xfId="2548" xr:uid="{00000000-0005-0000-0000-00008D0D0000}"/>
    <cellStyle name="Обычный 9 2 4 2" xfId="2720" xr:uid="{00000000-0005-0000-0000-00008E0D0000}"/>
    <cellStyle name="Обычный 9 2 4 2 2" xfId="3764" xr:uid="{00000000-0005-0000-0000-00008F0D0000}"/>
    <cellStyle name="Обычный 9 2 4 2 2 2" xfId="5145" xr:uid="{59BF5537-A54D-42B0-8341-4B5121BC0503}"/>
    <cellStyle name="Обычный 9 2 4 2 3" xfId="3396" xr:uid="{00000000-0005-0000-0000-0000900D0000}"/>
    <cellStyle name="Обычный 9 2 4 2 3 2" xfId="4788" xr:uid="{AFBF2D29-95B2-4F60-A673-3CD89EBABFE9}"/>
    <cellStyle name="Обычный 9 2 4 2 4" xfId="4214" xr:uid="{6158B80C-B56B-4FCA-B755-B059BCB6B148}"/>
    <cellStyle name="Обычный 9 2 4 3" xfId="3593" xr:uid="{00000000-0005-0000-0000-0000910D0000}"/>
    <cellStyle name="Обычный 9 2 4 3 2" xfId="4974" xr:uid="{DC282755-4BF5-41FF-AAF6-0DC696F80F0E}"/>
    <cellStyle name="Обычный 9 2 4 4" xfId="3225" xr:uid="{00000000-0005-0000-0000-0000920D0000}"/>
    <cellStyle name="Обычный 9 2 4 4 2" xfId="4617" xr:uid="{3FF84FCC-BA1B-4B95-A265-C3E37F2FE9D4}"/>
    <cellStyle name="Обычный 9 2 4 5" xfId="3012" xr:uid="{00000000-0005-0000-0000-0000930D0000}"/>
    <cellStyle name="Обычный 9 2 4 5 2" xfId="4404" xr:uid="{F05B9B0A-873C-498E-9D68-F757406F10B4}"/>
    <cellStyle name="Обычный 9 2 4 6" xfId="4042" xr:uid="{E3F97093-E700-4181-A144-5185A8A73858}"/>
    <cellStyle name="Обычный 9 2 5" xfId="2611" xr:uid="{00000000-0005-0000-0000-0000940D0000}"/>
    <cellStyle name="Обычный 9 2 5 2" xfId="3655" xr:uid="{00000000-0005-0000-0000-0000950D0000}"/>
    <cellStyle name="Обычный 9 2 5 2 2" xfId="5036" xr:uid="{C7E06BDB-6FB6-45C7-AFB9-5B3ADA2B9665}"/>
    <cellStyle name="Обычный 9 2 5 3" xfId="3287" xr:uid="{00000000-0005-0000-0000-0000960D0000}"/>
    <cellStyle name="Обычный 9 2 5 3 2" xfId="4679" xr:uid="{3C19FD80-7116-435F-88BE-09BF2E4EEAFE}"/>
    <cellStyle name="Обычный 9 2 5 4" xfId="4105" xr:uid="{5FE9052C-1AA9-4D3A-8AAE-3B2D682E9DC4}"/>
    <cellStyle name="Обычный 9 2 6" xfId="3484" xr:uid="{00000000-0005-0000-0000-0000970D0000}"/>
    <cellStyle name="Обычный 9 2 6 2" xfId="4865" xr:uid="{44C36B8B-9D65-4D26-97A9-2012CDEFD67F}"/>
    <cellStyle name="Обычный 9 2 7" xfId="3116" xr:uid="{00000000-0005-0000-0000-0000980D0000}"/>
    <cellStyle name="Обычный 9 2 7 2" xfId="4508" xr:uid="{4B864548-329F-4811-809B-5E508F636996}"/>
    <cellStyle name="Обычный 9 2 8" xfId="2903" xr:uid="{00000000-0005-0000-0000-0000990D0000}"/>
    <cellStyle name="Обычный 9 2 8 2" xfId="4295" xr:uid="{A9D04157-47A9-4D6A-AB8D-B661B6C5B1BF}"/>
    <cellStyle name="Обычный 9 2 9" xfId="3933" xr:uid="{9F8CEAA4-48C6-472A-BBA0-EC1965936C9C}"/>
    <cellStyle name="Обычный 9 3" xfId="2444" xr:uid="{00000000-0005-0000-0000-00009A0D0000}"/>
    <cellStyle name="Обычный 9 3 2" xfId="2549" xr:uid="{00000000-0005-0000-0000-00009B0D0000}"/>
    <cellStyle name="Обычный 9 3 2 2" xfId="2721" xr:uid="{00000000-0005-0000-0000-00009C0D0000}"/>
    <cellStyle name="Обычный 9 3 2 2 2" xfId="3765" xr:uid="{00000000-0005-0000-0000-00009D0D0000}"/>
    <cellStyle name="Обычный 9 3 2 2 2 2" xfId="5146" xr:uid="{5B7D22D5-8E61-4F70-B594-AB0FB6BBF4D6}"/>
    <cellStyle name="Обычный 9 3 2 2 3" xfId="3397" xr:uid="{00000000-0005-0000-0000-00009E0D0000}"/>
    <cellStyle name="Обычный 9 3 2 2 3 2" xfId="4789" xr:uid="{D655C882-F86D-46D8-B051-33F6E94DF8DF}"/>
    <cellStyle name="Обычный 9 3 2 2 4" xfId="4215" xr:uid="{8E89D5EB-18F7-408D-AB4A-2865CD6D8617}"/>
    <cellStyle name="Обычный 9 3 2 3" xfId="3594" xr:uid="{00000000-0005-0000-0000-00009F0D0000}"/>
    <cellStyle name="Обычный 9 3 2 3 2" xfId="4975" xr:uid="{219D9550-F6F2-402A-97E9-B462BDDF0881}"/>
    <cellStyle name="Обычный 9 3 2 4" xfId="3226" xr:uid="{00000000-0005-0000-0000-0000A00D0000}"/>
    <cellStyle name="Обычный 9 3 2 4 2" xfId="4618" xr:uid="{D0F34178-6B06-47F4-9532-C4520091318A}"/>
    <cellStyle name="Обычный 9 3 2 5" xfId="3013" xr:uid="{00000000-0005-0000-0000-0000A10D0000}"/>
    <cellStyle name="Обычный 9 3 2 5 2" xfId="4405" xr:uid="{FFD3FE42-5EFD-4DD2-8CE1-9CA73B9DBBFF}"/>
    <cellStyle name="Обычный 9 3 2 6" xfId="4043" xr:uid="{598D3A2C-1F5D-45E1-8428-DCD8D38434EA}"/>
    <cellStyle name="Обычный 9 3 3" xfId="2550" xr:uid="{00000000-0005-0000-0000-0000A20D0000}"/>
    <cellStyle name="Обычный 9 3 3 2" xfId="2722" xr:uid="{00000000-0005-0000-0000-0000A30D0000}"/>
    <cellStyle name="Обычный 9 3 3 2 2" xfId="3766" xr:uid="{00000000-0005-0000-0000-0000A40D0000}"/>
    <cellStyle name="Обычный 9 3 3 2 2 2" xfId="5147" xr:uid="{B6914E76-460A-4A94-A79A-6187D6221380}"/>
    <cellStyle name="Обычный 9 3 3 2 3" xfId="3398" xr:uid="{00000000-0005-0000-0000-0000A50D0000}"/>
    <cellStyle name="Обычный 9 3 3 2 3 2" xfId="4790" xr:uid="{13CE9AAA-5B46-4D91-994C-E262CF0D01FF}"/>
    <cellStyle name="Обычный 9 3 3 2 4" xfId="4216" xr:uid="{80044841-7ADF-42FA-9A85-FDCCC5541CFE}"/>
    <cellStyle name="Обычный 9 3 3 3" xfId="3595" xr:uid="{00000000-0005-0000-0000-0000A60D0000}"/>
    <cellStyle name="Обычный 9 3 3 3 2" xfId="4976" xr:uid="{B9F36D01-89D0-4814-92CD-4A6F034D3AF7}"/>
    <cellStyle name="Обычный 9 3 3 4" xfId="3227" xr:uid="{00000000-0005-0000-0000-0000A70D0000}"/>
    <cellStyle name="Обычный 9 3 3 4 2" xfId="4619" xr:uid="{787E1395-364C-4BB6-9505-92DB001C4719}"/>
    <cellStyle name="Обычный 9 3 3 5" xfId="3014" xr:uid="{00000000-0005-0000-0000-0000A80D0000}"/>
    <cellStyle name="Обычный 9 3 3 5 2" xfId="4406" xr:uid="{16FD27D1-C10B-447B-A366-52CC6307635F}"/>
    <cellStyle name="Обычный 9 3 3 6" xfId="4044" xr:uid="{C18DE94F-8D88-46E9-8C2B-F3E294DF55C3}"/>
    <cellStyle name="Обычный 9 3 4" xfId="2551" xr:uid="{00000000-0005-0000-0000-0000A90D0000}"/>
    <cellStyle name="Обычный 9 3 4 2" xfId="2723" xr:uid="{00000000-0005-0000-0000-0000AA0D0000}"/>
    <cellStyle name="Обычный 9 3 4 2 2" xfId="3767" xr:uid="{00000000-0005-0000-0000-0000AB0D0000}"/>
    <cellStyle name="Обычный 9 3 4 2 2 2" xfId="5148" xr:uid="{9FC15094-3BD4-4B31-A68F-C84C90136CBC}"/>
    <cellStyle name="Обычный 9 3 4 2 3" xfId="3399" xr:uid="{00000000-0005-0000-0000-0000AC0D0000}"/>
    <cellStyle name="Обычный 9 3 4 2 3 2" xfId="4791" xr:uid="{485DAAF8-1916-45C3-98EC-DBCE4EF1A5DF}"/>
    <cellStyle name="Обычный 9 3 4 2 4" xfId="4217" xr:uid="{42D206D8-37A5-4CF8-821B-C489F49AF268}"/>
    <cellStyle name="Обычный 9 3 4 3" xfId="3596" xr:uid="{00000000-0005-0000-0000-0000AD0D0000}"/>
    <cellStyle name="Обычный 9 3 4 3 2" xfId="4977" xr:uid="{180E2F87-F002-44CA-A2AB-35B607617DC6}"/>
    <cellStyle name="Обычный 9 3 4 4" xfId="3228" xr:uid="{00000000-0005-0000-0000-0000AE0D0000}"/>
    <cellStyle name="Обычный 9 3 4 4 2" xfId="4620" xr:uid="{0DCDB61A-8573-4243-A958-9E980E002583}"/>
    <cellStyle name="Обычный 9 3 4 5" xfId="3015" xr:uid="{00000000-0005-0000-0000-0000AF0D0000}"/>
    <cellStyle name="Обычный 9 3 4 5 2" xfId="4407" xr:uid="{65C14B54-64F7-418B-AFF5-FDEAE02C022D}"/>
    <cellStyle name="Обычный 9 3 4 6" xfId="4045" xr:uid="{E86628CE-1CFD-48CC-82A2-3F203082E0A8}"/>
    <cellStyle name="Обычный 9 3 5" xfId="2616" xr:uid="{00000000-0005-0000-0000-0000B00D0000}"/>
    <cellStyle name="Обычный 9 3 5 2" xfId="3660" xr:uid="{00000000-0005-0000-0000-0000B10D0000}"/>
    <cellStyle name="Обычный 9 3 5 2 2" xfId="5041" xr:uid="{6DF22019-96B4-4D34-8DA6-50B20BC7F83C}"/>
    <cellStyle name="Обычный 9 3 5 3" xfId="3292" xr:uid="{00000000-0005-0000-0000-0000B20D0000}"/>
    <cellStyle name="Обычный 9 3 5 3 2" xfId="4684" xr:uid="{6293730C-7F17-41B8-BDE3-C6440C53AD35}"/>
    <cellStyle name="Обычный 9 3 5 4" xfId="4110" xr:uid="{CDB3E8C3-C5D7-44C7-8447-61F289A41E46}"/>
    <cellStyle name="Обычный 9 3 6" xfId="3489" xr:uid="{00000000-0005-0000-0000-0000B30D0000}"/>
    <cellStyle name="Обычный 9 3 6 2" xfId="4870" xr:uid="{3A67C6A0-7905-4CA4-8A28-96A148E00324}"/>
    <cellStyle name="Обычный 9 3 7" xfId="3121" xr:uid="{00000000-0005-0000-0000-0000B40D0000}"/>
    <cellStyle name="Обычный 9 3 7 2" xfId="4513" xr:uid="{5B3B91DC-E1A4-41EC-9A68-96FA79A5170D}"/>
    <cellStyle name="Обычный 9 3 8" xfId="2908" xr:uid="{00000000-0005-0000-0000-0000B50D0000}"/>
    <cellStyle name="Обычный 9 3 8 2" xfId="4300" xr:uid="{1DCD8185-7A2C-4489-B18F-B056029C025F}"/>
    <cellStyle name="Обычный 9 3 9" xfId="3938" xr:uid="{975E1921-6AD8-415B-B3B5-F3A29B813002}"/>
    <cellStyle name="Обычный 9 4" xfId="2552" xr:uid="{00000000-0005-0000-0000-0000B60D0000}"/>
    <cellStyle name="Обычный 9 4 2" xfId="2724" xr:uid="{00000000-0005-0000-0000-0000B70D0000}"/>
    <cellStyle name="Обычный 9 4 2 2" xfId="3768" xr:uid="{00000000-0005-0000-0000-0000B80D0000}"/>
    <cellStyle name="Обычный 9 4 2 2 2" xfId="5149" xr:uid="{D8F4609C-7EBF-41E9-B4B1-AA25C32F2FD1}"/>
    <cellStyle name="Обычный 9 4 2 3" xfId="3400" xr:uid="{00000000-0005-0000-0000-0000B90D0000}"/>
    <cellStyle name="Обычный 9 4 2 3 2" xfId="4792" xr:uid="{243B59EC-966D-4622-AD8B-E8357242492A}"/>
    <cellStyle name="Обычный 9 4 2 4" xfId="4218" xr:uid="{83AA1CB9-F781-4520-B8D2-3468C5958889}"/>
    <cellStyle name="Обычный 9 4 3" xfId="3597" xr:uid="{00000000-0005-0000-0000-0000BA0D0000}"/>
    <cellStyle name="Обычный 9 4 3 2" xfId="4978" xr:uid="{35A195CC-848D-41F8-8E70-9E420D353029}"/>
    <cellStyle name="Обычный 9 4 4" xfId="3229" xr:uid="{00000000-0005-0000-0000-0000BB0D0000}"/>
    <cellStyle name="Обычный 9 4 4 2" xfId="4621" xr:uid="{6B2A9D54-93DF-489D-96CF-24004549E78F}"/>
    <cellStyle name="Обычный 9 4 5" xfId="3016" xr:uid="{00000000-0005-0000-0000-0000BC0D0000}"/>
    <cellStyle name="Обычный 9 4 5 2" xfId="4408" xr:uid="{B0B340A5-3A6C-48CA-8D1E-0F685BF3F541}"/>
    <cellStyle name="Обычный 9 4 6" xfId="4046" xr:uid="{03D1FF1F-8B17-44C9-A3BF-1CC654D44D3C}"/>
    <cellStyle name="Обычный 9 5" xfId="2553" xr:uid="{00000000-0005-0000-0000-0000BD0D0000}"/>
    <cellStyle name="Обычный 9 5 2" xfId="2725" xr:uid="{00000000-0005-0000-0000-0000BE0D0000}"/>
    <cellStyle name="Обычный 9 5 2 2" xfId="3769" xr:uid="{00000000-0005-0000-0000-0000BF0D0000}"/>
    <cellStyle name="Обычный 9 5 2 2 2" xfId="5150" xr:uid="{19629881-75E5-4CF7-AE9A-C670775390CA}"/>
    <cellStyle name="Обычный 9 5 2 3" xfId="3401" xr:uid="{00000000-0005-0000-0000-0000C00D0000}"/>
    <cellStyle name="Обычный 9 5 2 3 2" xfId="4793" xr:uid="{CE8FD7FA-92C2-4579-BBD1-0E3D52C3F38E}"/>
    <cellStyle name="Обычный 9 5 2 4" xfId="4219" xr:uid="{720806DD-B947-4336-9A75-2B1B130AA084}"/>
    <cellStyle name="Обычный 9 5 3" xfId="3598" xr:uid="{00000000-0005-0000-0000-0000C10D0000}"/>
    <cellStyle name="Обычный 9 5 3 2" xfId="4979" xr:uid="{9D110453-276A-48E8-910E-3F15A564B469}"/>
    <cellStyle name="Обычный 9 5 4" xfId="3230" xr:uid="{00000000-0005-0000-0000-0000C20D0000}"/>
    <cellStyle name="Обычный 9 5 4 2" xfId="4622" xr:uid="{6C8B505E-BD88-4B92-9B75-783CD2D7D614}"/>
    <cellStyle name="Обычный 9 5 5" xfId="3017" xr:uid="{00000000-0005-0000-0000-0000C30D0000}"/>
    <cellStyle name="Обычный 9 5 5 2" xfId="4409" xr:uid="{72C05E23-D76F-4BA4-8CA9-1A8C45A497CC}"/>
    <cellStyle name="Обычный 9 5 6" xfId="4047" xr:uid="{E09F7C74-8B45-48A1-84F1-8BA0BA9023A4}"/>
    <cellStyle name="Обычный 9 6" xfId="2811" xr:uid="{00000000-0005-0000-0000-0000C40D0000}"/>
    <cellStyle name="Обычный 9 7" xfId="2594" xr:uid="{00000000-0005-0000-0000-0000C50D0000}"/>
    <cellStyle name="Обычный 9 7 2" xfId="3638" xr:uid="{00000000-0005-0000-0000-0000C60D0000}"/>
    <cellStyle name="Обычный 9 7 2 2" xfId="5019" xr:uid="{60EE0252-A1B5-45A9-BC30-6A7C87776677}"/>
    <cellStyle name="Обычный 9 7 3" xfId="3270" xr:uid="{00000000-0005-0000-0000-0000C70D0000}"/>
    <cellStyle name="Обычный 9 7 3 2" xfId="4662" xr:uid="{B815F267-761F-4DFB-A1A2-A643E2D655CE}"/>
    <cellStyle name="Обычный 9 7 4" xfId="4088" xr:uid="{22960D91-3AD4-41C7-9706-CD6AE9B632B3}"/>
    <cellStyle name="Обычный 9 8" xfId="3467" xr:uid="{00000000-0005-0000-0000-0000C80D0000}"/>
    <cellStyle name="Обычный 9 8 2" xfId="4848" xr:uid="{FC761796-E250-4352-91FB-108DC85EFF33}"/>
    <cellStyle name="Обычный 9 9" xfId="3099" xr:uid="{00000000-0005-0000-0000-0000C90D0000}"/>
    <cellStyle name="Обычный 9 9 2" xfId="4491" xr:uid="{78E9510F-9938-4EBA-BEA7-7DDD0F2DB706}"/>
    <cellStyle name="Обычный_Инвестиции 2006 г  октябрь " xfId="2249" xr:uid="{00000000-0005-0000-0000-0000CA0D0000}"/>
    <cellStyle name="Плохой 2" xfId="2410" xr:uid="{00000000-0005-0000-0000-0000CB0D0000}"/>
    <cellStyle name="Плохой 2 2" xfId="3445" xr:uid="{00000000-0005-0000-0000-0000CC0D0000}"/>
    <cellStyle name="Плохой 3" xfId="2353" xr:uid="{00000000-0005-0000-0000-0000CD0D0000}"/>
    <cellStyle name="Пояснение 2" xfId="2411" xr:uid="{00000000-0005-0000-0000-0000CE0D0000}"/>
    <cellStyle name="Пояснение 3" xfId="2354" xr:uid="{00000000-0005-0000-0000-0000CF0D0000}"/>
    <cellStyle name="Примечание 2" xfId="2250" xr:uid="{00000000-0005-0000-0000-0000D00D0000}"/>
    <cellStyle name="Примечание 2 2" xfId="2251" xr:uid="{00000000-0005-0000-0000-0000D10D0000}"/>
    <cellStyle name="Примечание 2 3" xfId="2812" xr:uid="{00000000-0005-0000-0000-0000D20D0000}"/>
    <cellStyle name="Примечание 2 4" xfId="3822" xr:uid="{00000000-0005-0000-0000-0000D30D0000}"/>
    <cellStyle name="Примечание 2 5" xfId="2412" xr:uid="{00000000-0005-0000-0000-0000D40D0000}"/>
    <cellStyle name="Примечание 3" xfId="2252" xr:uid="{00000000-0005-0000-0000-0000D50D0000}"/>
    <cellStyle name="Примечание 3 2" xfId="2253" xr:uid="{00000000-0005-0000-0000-0000D60D0000}"/>
    <cellStyle name="Примечание 4" xfId="2254" xr:uid="{00000000-0005-0000-0000-0000D70D0000}"/>
    <cellStyle name="Примечание 5" xfId="2355" xr:uid="{00000000-0005-0000-0000-0000D80D0000}"/>
    <cellStyle name="Процентный 2" xfId="2255" xr:uid="{00000000-0005-0000-0000-0000D90D0000}"/>
    <cellStyle name="Процентный 2 2" xfId="2813" xr:uid="{00000000-0005-0000-0000-0000DA0D0000}"/>
    <cellStyle name="Процентный 2 3" xfId="2418" xr:uid="{00000000-0005-0000-0000-0000DB0D0000}"/>
    <cellStyle name="Процентный 3" xfId="2419" xr:uid="{00000000-0005-0000-0000-0000DC0D0000}"/>
    <cellStyle name="Связанная ячейка 2" xfId="2413" xr:uid="{00000000-0005-0000-0000-0000DD0D0000}"/>
    <cellStyle name="Связанная ячейка 3" xfId="2356" xr:uid="{00000000-0005-0000-0000-0000DE0D0000}"/>
    <cellStyle name="Стиль 1" xfId="2256" xr:uid="{00000000-0005-0000-0000-0000DF0D0000}"/>
    <cellStyle name="Стиль 1 2" xfId="2814" xr:uid="{00000000-0005-0000-0000-0000E00D0000}"/>
    <cellStyle name="Стиль 1 2 2" xfId="3824" xr:uid="{00000000-0005-0000-0000-0000E10D0000}"/>
    <cellStyle name="Стиль 1 3" xfId="3441" xr:uid="{00000000-0005-0000-0000-0000E20D0000}"/>
    <cellStyle name="Стиль 1 4" xfId="2420" xr:uid="{00000000-0005-0000-0000-0000E30D0000}"/>
    <cellStyle name="Стиль 2" xfId="2257" xr:uid="{00000000-0005-0000-0000-0000E40D0000}"/>
    <cellStyle name="Стиль 3" xfId="2258" xr:uid="{00000000-0005-0000-0000-0000E50D0000}"/>
    <cellStyle name="Стиль 4" xfId="2259" xr:uid="{00000000-0005-0000-0000-0000E60D0000}"/>
    <cellStyle name="Стиль 5" xfId="2260" xr:uid="{00000000-0005-0000-0000-0000E70D0000}"/>
    <cellStyle name="Субсчет" xfId="2261" xr:uid="{00000000-0005-0000-0000-0000E80D0000}"/>
    <cellStyle name="Счет" xfId="2262" xr:uid="{00000000-0005-0000-0000-0000E90D0000}"/>
    <cellStyle name="Текст предупреждения 2" xfId="2414" xr:uid="{00000000-0005-0000-0000-0000EA0D0000}"/>
    <cellStyle name="Текст предупреждения 3" xfId="2357" xr:uid="{00000000-0005-0000-0000-0000EB0D0000}"/>
    <cellStyle name="тонны" xfId="2263" xr:uid="{00000000-0005-0000-0000-0000EC0D0000}"/>
    <cellStyle name="Тысячи [0]_DVIZ_BL" xfId="2264" xr:uid="{00000000-0005-0000-0000-0000ED0D0000}"/>
    <cellStyle name="Тысячи_DVIZ_BL" xfId="2265" xr:uid="{00000000-0005-0000-0000-0000EE0D0000}"/>
    <cellStyle name="Финансовый" xfId="2266" builtinId="3"/>
    <cellStyle name="Финансовый 2" xfId="2267" xr:uid="{00000000-0005-0000-0000-0000F00D0000}"/>
    <cellStyle name="Финансовый 2 10" xfId="3461" xr:uid="{00000000-0005-0000-0000-0000F10D0000}"/>
    <cellStyle name="Финансовый 2 10 2" xfId="4842" xr:uid="{E7BDB671-1241-4E64-B049-5DE8D84B15DB}"/>
    <cellStyle name="Финансовый 2 11" xfId="3093" xr:uid="{00000000-0005-0000-0000-0000F20D0000}"/>
    <cellStyle name="Финансовый 2 11 2" xfId="4485" xr:uid="{119D57DD-D66E-45A2-AF37-E9A12B80E1DD}"/>
    <cellStyle name="Финансовый 2 12" xfId="3446" xr:uid="{00000000-0005-0000-0000-0000F30D0000}"/>
    <cellStyle name="Финансовый 2 13" xfId="2880" xr:uid="{00000000-0005-0000-0000-0000F40D0000}"/>
    <cellStyle name="Финансовый 2 13 2" xfId="4272" xr:uid="{EA3080A8-4C5D-48DF-A49B-CC88E6AF5CC8}"/>
    <cellStyle name="Финансовый 2 14" xfId="2364" xr:uid="{00000000-0005-0000-0000-0000F50D0000}"/>
    <cellStyle name="Финансовый 2 14 2" xfId="3910" xr:uid="{E51EE382-0C0C-44C8-8A99-09E827A83E86}"/>
    <cellStyle name="Финансовый 2 2" xfId="2268" xr:uid="{00000000-0005-0000-0000-0000F60D0000}"/>
    <cellStyle name="Финансовый 2 2 10" xfId="2433" xr:uid="{00000000-0005-0000-0000-0000F70D0000}"/>
    <cellStyle name="Финансовый 2 2 10 2" xfId="3927" xr:uid="{059E2DB5-C3C4-4FA6-AF0A-1E122D21F46E}"/>
    <cellStyle name="Финансовый 2 2 2" xfId="2554" xr:uid="{00000000-0005-0000-0000-0000F80D0000}"/>
    <cellStyle name="Финансовый 2 2 2 2" xfId="2555" xr:uid="{00000000-0005-0000-0000-0000F90D0000}"/>
    <cellStyle name="Финансовый 2 2 2 2 2" xfId="2365" xr:uid="{00000000-0005-0000-0000-0000FA0D0000}"/>
    <cellStyle name="Финансовый 2 2 2 2 3" xfId="2727" xr:uid="{00000000-0005-0000-0000-0000FB0D0000}"/>
    <cellStyle name="Финансовый 2 2 2 2 3 2" xfId="3771" xr:uid="{00000000-0005-0000-0000-0000FC0D0000}"/>
    <cellStyle name="Финансовый 2 2 2 2 3 2 2" xfId="5152" xr:uid="{C6DEB807-BE8C-4115-85CD-19A5EA50F2CE}"/>
    <cellStyle name="Финансовый 2 2 2 2 3 3" xfId="3403" xr:uid="{00000000-0005-0000-0000-0000FD0D0000}"/>
    <cellStyle name="Финансовый 2 2 2 2 3 3 2" xfId="4795" xr:uid="{F8F9FC82-A3EC-4266-95EA-61B23B876E89}"/>
    <cellStyle name="Финансовый 2 2 2 2 3 4" xfId="4221" xr:uid="{50B6DC3C-FAFE-40D9-86C0-E25429449E26}"/>
    <cellStyle name="Финансовый 2 2 2 2 4" xfId="3600" xr:uid="{00000000-0005-0000-0000-0000FE0D0000}"/>
    <cellStyle name="Финансовый 2 2 2 2 4 2" xfId="4981" xr:uid="{C8F05C30-8304-4301-B1EF-7201624AE5FD}"/>
    <cellStyle name="Финансовый 2 2 2 2 5" xfId="3232" xr:uid="{00000000-0005-0000-0000-0000FF0D0000}"/>
    <cellStyle name="Финансовый 2 2 2 2 5 2" xfId="4624" xr:uid="{00DCCACF-0283-4C0E-A814-EA66D09F6EC4}"/>
    <cellStyle name="Финансовый 2 2 2 2 6" xfId="3019" xr:uid="{00000000-0005-0000-0000-0000000E0000}"/>
    <cellStyle name="Финансовый 2 2 2 2 6 2" xfId="4411" xr:uid="{E4236AAF-AF7E-4066-AC9D-FCA9C638FCFD}"/>
    <cellStyle name="Финансовый 2 2 2 2 7" xfId="4049" xr:uid="{5D7DFF68-7BED-4B3C-B10D-DA27392B83B5}"/>
    <cellStyle name="Финансовый 2 2 2 3" xfId="2556" xr:uid="{00000000-0005-0000-0000-0000010E0000}"/>
    <cellStyle name="Финансовый 2 2 2 3 2" xfId="2728" xr:uid="{00000000-0005-0000-0000-0000020E0000}"/>
    <cellStyle name="Финансовый 2 2 2 3 2 2" xfId="3772" xr:uid="{00000000-0005-0000-0000-0000030E0000}"/>
    <cellStyle name="Финансовый 2 2 2 3 2 2 2" xfId="5153" xr:uid="{84288DFA-1CA2-4A36-8ECF-BCF46120D48B}"/>
    <cellStyle name="Финансовый 2 2 2 3 2 3" xfId="3404" xr:uid="{00000000-0005-0000-0000-0000040E0000}"/>
    <cellStyle name="Финансовый 2 2 2 3 2 3 2" xfId="4796" xr:uid="{826966C8-801A-4665-9370-36B4876BE525}"/>
    <cellStyle name="Финансовый 2 2 2 3 2 4" xfId="4222" xr:uid="{936E5220-1661-4ED1-A801-5B35F6C698FC}"/>
    <cellStyle name="Финансовый 2 2 2 3 3" xfId="3601" xr:uid="{00000000-0005-0000-0000-0000050E0000}"/>
    <cellStyle name="Финансовый 2 2 2 3 3 2" xfId="4982" xr:uid="{1259B02D-BAF8-4167-A702-B5BB6D2CE8F5}"/>
    <cellStyle name="Финансовый 2 2 2 3 4" xfId="3233" xr:uid="{00000000-0005-0000-0000-0000060E0000}"/>
    <cellStyle name="Финансовый 2 2 2 3 4 2" xfId="4625" xr:uid="{CD1AEB07-5837-4FC4-95F2-E52BCE1BF936}"/>
    <cellStyle name="Финансовый 2 2 2 3 5" xfId="3020" xr:uid="{00000000-0005-0000-0000-0000070E0000}"/>
    <cellStyle name="Финансовый 2 2 2 3 5 2" xfId="4412" xr:uid="{41405F81-C997-43B5-A2AF-705F76495BD9}"/>
    <cellStyle name="Финансовый 2 2 2 3 6" xfId="4050" xr:uid="{CAB118F5-4440-4E27-9137-49EF14892F27}"/>
    <cellStyle name="Финансовый 2 2 2 4" xfId="2726" xr:uid="{00000000-0005-0000-0000-0000080E0000}"/>
    <cellStyle name="Финансовый 2 2 2 4 2" xfId="3770" xr:uid="{00000000-0005-0000-0000-0000090E0000}"/>
    <cellStyle name="Финансовый 2 2 2 4 2 2" xfId="5151" xr:uid="{B5F5C4D5-74C7-4FB6-B7C3-0914BCFF52A2}"/>
    <cellStyle name="Финансовый 2 2 2 4 3" xfId="3402" xr:uid="{00000000-0005-0000-0000-00000A0E0000}"/>
    <cellStyle name="Финансовый 2 2 2 4 3 2" xfId="4794" xr:uid="{E3BDC815-170B-48E5-954E-35E9A9BAFACF}"/>
    <cellStyle name="Финансовый 2 2 2 4 4" xfId="4220" xr:uid="{ADC3CE28-0058-4F11-8AFB-0B05C85ED698}"/>
    <cellStyle name="Финансовый 2 2 2 5" xfId="3599" xr:uid="{00000000-0005-0000-0000-00000B0E0000}"/>
    <cellStyle name="Финансовый 2 2 2 5 2" xfId="4980" xr:uid="{5DBDBA48-27F3-498A-9F2B-E774EF730B68}"/>
    <cellStyle name="Финансовый 2 2 2 6" xfId="3231" xr:uid="{00000000-0005-0000-0000-00000C0E0000}"/>
    <cellStyle name="Финансовый 2 2 2 6 2" xfId="4623" xr:uid="{9A0D952B-C25C-4285-A043-08E9A5122847}"/>
    <cellStyle name="Финансовый 2 2 2 7" xfId="3018" xr:uid="{00000000-0005-0000-0000-00000D0E0000}"/>
    <cellStyle name="Финансовый 2 2 2 7 2" xfId="4410" xr:uid="{B142559D-3C83-4D05-9B5A-F3C6A63924A8}"/>
    <cellStyle name="Финансовый 2 2 2 8" xfId="4048" xr:uid="{84C5B0C2-6527-4955-97AB-D929D2FC59D5}"/>
    <cellStyle name="Финансовый 2 2 3" xfId="2557" xr:uid="{00000000-0005-0000-0000-00000E0E0000}"/>
    <cellStyle name="Финансовый 2 2 3 2" xfId="2729" xr:uid="{00000000-0005-0000-0000-00000F0E0000}"/>
    <cellStyle name="Финансовый 2 2 3 2 2" xfId="3773" xr:uid="{00000000-0005-0000-0000-0000100E0000}"/>
    <cellStyle name="Финансовый 2 2 3 2 2 2" xfId="5154" xr:uid="{1D022B82-78D4-487F-9C47-A3048A24D357}"/>
    <cellStyle name="Финансовый 2 2 3 2 3" xfId="3405" xr:uid="{00000000-0005-0000-0000-0000110E0000}"/>
    <cellStyle name="Финансовый 2 2 3 2 3 2" xfId="4797" xr:uid="{31FC7179-6AF8-43A5-9AF9-A5B4951E4010}"/>
    <cellStyle name="Финансовый 2 2 3 2 4" xfId="4223" xr:uid="{3F096DF4-41B1-46BA-B0FA-C876CD7EECE5}"/>
    <cellStyle name="Финансовый 2 2 3 3" xfId="3602" xr:uid="{00000000-0005-0000-0000-0000120E0000}"/>
    <cellStyle name="Финансовый 2 2 3 3 2" xfId="4983" xr:uid="{90C5BB58-BA9F-4D26-9C9A-D564FB8091D2}"/>
    <cellStyle name="Финансовый 2 2 3 4" xfId="3234" xr:uid="{00000000-0005-0000-0000-0000130E0000}"/>
    <cellStyle name="Финансовый 2 2 3 4 2" xfId="4626" xr:uid="{A6F98990-9C6E-47F7-AA08-5AF9711E6279}"/>
    <cellStyle name="Финансовый 2 2 3 5" xfId="3021" xr:uid="{00000000-0005-0000-0000-0000140E0000}"/>
    <cellStyle name="Финансовый 2 2 3 5 2" xfId="4413" xr:uid="{3B6F458F-DDBC-46F4-AC29-447AFCE081A0}"/>
    <cellStyle name="Финансовый 2 2 3 6" xfId="4051" xr:uid="{DEBF24A8-E488-4987-843B-7F88138041EB}"/>
    <cellStyle name="Финансовый 2 2 4" xfId="2558" xr:uid="{00000000-0005-0000-0000-0000150E0000}"/>
    <cellStyle name="Финансовый 2 2 4 2" xfId="2730" xr:uid="{00000000-0005-0000-0000-0000160E0000}"/>
    <cellStyle name="Финансовый 2 2 4 2 2" xfId="3774" xr:uid="{00000000-0005-0000-0000-0000170E0000}"/>
    <cellStyle name="Финансовый 2 2 4 2 2 2" xfId="5155" xr:uid="{C22F4A4D-2BA2-4D44-96AE-754838633F1D}"/>
    <cellStyle name="Финансовый 2 2 4 2 3" xfId="3406" xr:uid="{00000000-0005-0000-0000-0000180E0000}"/>
    <cellStyle name="Финансовый 2 2 4 2 3 2" xfId="4798" xr:uid="{943BE9F9-A359-490F-8562-A8851F54809C}"/>
    <cellStyle name="Финансовый 2 2 4 2 4" xfId="4224" xr:uid="{0726A0C7-8286-42E9-8A41-7402FF25E77C}"/>
    <cellStyle name="Финансовый 2 2 4 3" xfId="3603" xr:uid="{00000000-0005-0000-0000-0000190E0000}"/>
    <cellStyle name="Финансовый 2 2 4 3 2" xfId="4984" xr:uid="{346C6501-B94E-4F33-8FB0-9EF9E249BC13}"/>
    <cellStyle name="Финансовый 2 2 4 4" xfId="3235" xr:uid="{00000000-0005-0000-0000-00001A0E0000}"/>
    <cellStyle name="Финансовый 2 2 4 4 2" xfId="4627" xr:uid="{ED92FDC0-8B79-4FB4-B55F-C624CE904197}"/>
    <cellStyle name="Финансовый 2 2 4 5" xfId="3022" xr:uid="{00000000-0005-0000-0000-00001B0E0000}"/>
    <cellStyle name="Финансовый 2 2 4 5 2" xfId="4414" xr:uid="{2F3AB203-72B7-4794-8AE4-4671534C6659}"/>
    <cellStyle name="Финансовый 2 2 4 6" xfId="4052" xr:uid="{8131A113-7C02-40BB-AB16-80B04A7D8A8F}"/>
    <cellStyle name="Финансовый 2 2 5" xfId="2825" xr:uid="{00000000-0005-0000-0000-00001C0E0000}"/>
    <cellStyle name="Финансовый 2 2 6" xfId="2605" xr:uid="{00000000-0005-0000-0000-00001D0E0000}"/>
    <cellStyle name="Финансовый 2 2 6 2" xfId="3649" xr:uid="{00000000-0005-0000-0000-00001E0E0000}"/>
    <cellStyle name="Финансовый 2 2 6 2 2" xfId="5030" xr:uid="{AF33410F-10B2-4AEE-885F-C2A94D34477A}"/>
    <cellStyle name="Финансовый 2 2 6 3" xfId="3281" xr:uid="{00000000-0005-0000-0000-00001F0E0000}"/>
    <cellStyle name="Финансовый 2 2 6 3 2" xfId="4673" xr:uid="{E1F48777-288C-476D-BD17-669751986057}"/>
    <cellStyle name="Финансовый 2 2 6 4" xfId="4099" xr:uid="{4781641C-57A7-46EF-BD02-CA95FE4C228C}"/>
    <cellStyle name="Финансовый 2 2 7" xfId="3478" xr:uid="{00000000-0005-0000-0000-0000200E0000}"/>
    <cellStyle name="Финансовый 2 2 7 2" xfId="4859" xr:uid="{B676FD04-EFDC-48B5-86BB-C64129F3EFE7}"/>
    <cellStyle name="Финансовый 2 2 8" xfId="3110" xr:uid="{00000000-0005-0000-0000-0000210E0000}"/>
    <cellStyle name="Финансовый 2 2 8 2" xfId="4502" xr:uid="{09A1B709-DA43-43ED-AC30-C0473961EA9C}"/>
    <cellStyle name="Финансовый 2 2 9" xfId="2897" xr:uid="{00000000-0005-0000-0000-0000220E0000}"/>
    <cellStyle name="Финансовый 2 2 9 2" xfId="4289" xr:uid="{A1D67716-9302-4010-B4A6-F21F3CA4D7A0}"/>
    <cellStyle name="Финансовый 2 3" xfId="2426" xr:uid="{00000000-0005-0000-0000-0000230E0000}"/>
    <cellStyle name="Финансовый 2 3 2" xfId="2559" xr:uid="{00000000-0005-0000-0000-0000240E0000}"/>
    <cellStyle name="Финансовый 2 3 2 2" xfId="2560" xr:uid="{00000000-0005-0000-0000-0000250E0000}"/>
    <cellStyle name="Финансовый 2 3 2 2 2" xfId="2732" xr:uid="{00000000-0005-0000-0000-0000260E0000}"/>
    <cellStyle name="Финансовый 2 3 2 2 2 2" xfId="3776" xr:uid="{00000000-0005-0000-0000-0000270E0000}"/>
    <cellStyle name="Финансовый 2 3 2 2 2 2 2" xfId="5157" xr:uid="{64ECB296-F466-4F87-AB9A-2112187611FE}"/>
    <cellStyle name="Финансовый 2 3 2 2 2 3" xfId="3408" xr:uid="{00000000-0005-0000-0000-0000280E0000}"/>
    <cellStyle name="Финансовый 2 3 2 2 2 3 2" xfId="4800" xr:uid="{7B473666-DF1F-4E2A-BC24-1CA343D8D99D}"/>
    <cellStyle name="Финансовый 2 3 2 2 2 4" xfId="4226" xr:uid="{87290AC5-8D5D-46DC-92C9-B7A5D65C10F6}"/>
    <cellStyle name="Финансовый 2 3 2 2 3" xfId="3605" xr:uid="{00000000-0005-0000-0000-0000290E0000}"/>
    <cellStyle name="Финансовый 2 3 2 2 3 2" xfId="4986" xr:uid="{D8AEDE93-AEE0-4BBA-BCB0-272B568BCBF2}"/>
    <cellStyle name="Финансовый 2 3 2 2 4" xfId="3237" xr:uid="{00000000-0005-0000-0000-00002A0E0000}"/>
    <cellStyle name="Финансовый 2 3 2 2 4 2" xfId="4629" xr:uid="{62CD1C97-0D81-4F98-9532-CF2B2E872774}"/>
    <cellStyle name="Финансовый 2 3 2 2 5" xfId="3024" xr:uid="{00000000-0005-0000-0000-00002B0E0000}"/>
    <cellStyle name="Финансовый 2 3 2 2 5 2" xfId="4416" xr:uid="{52C377BB-6BE9-4E4C-B026-4347E297C907}"/>
    <cellStyle name="Финансовый 2 3 2 2 6" xfId="4054" xr:uid="{CFB44ED4-6A4F-4426-9629-0DE624EFC659}"/>
    <cellStyle name="Финансовый 2 3 2 3" xfId="2561" xr:uid="{00000000-0005-0000-0000-00002C0E0000}"/>
    <cellStyle name="Финансовый 2 3 2 3 2" xfId="2733" xr:uid="{00000000-0005-0000-0000-00002D0E0000}"/>
    <cellStyle name="Финансовый 2 3 2 3 2 2" xfId="3777" xr:uid="{00000000-0005-0000-0000-00002E0E0000}"/>
    <cellStyle name="Финансовый 2 3 2 3 2 2 2" xfId="5158" xr:uid="{DFB2D125-7BDB-442C-A3BA-F7481AE332EF}"/>
    <cellStyle name="Финансовый 2 3 2 3 2 3" xfId="3409" xr:uid="{00000000-0005-0000-0000-00002F0E0000}"/>
    <cellStyle name="Финансовый 2 3 2 3 2 3 2" xfId="4801" xr:uid="{3C0CC3DB-56BA-46BF-8011-F361D703D104}"/>
    <cellStyle name="Финансовый 2 3 2 3 2 4" xfId="4227" xr:uid="{8E8AA6BD-F58A-41C1-AF63-1190CA6DA09C}"/>
    <cellStyle name="Финансовый 2 3 2 3 3" xfId="3606" xr:uid="{00000000-0005-0000-0000-0000300E0000}"/>
    <cellStyle name="Финансовый 2 3 2 3 3 2" xfId="4987" xr:uid="{357425C2-F9F2-4AF7-A535-876269D176A9}"/>
    <cellStyle name="Финансовый 2 3 2 3 4" xfId="3238" xr:uid="{00000000-0005-0000-0000-0000310E0000}"/>
    <cellStyle name="Финансовый 2 3 2 3 4 2" xfId="4630" xr:uid="{8696E5BD-217F-4E1D-9170-37FEE5FEB485}"/>
    <cellStyle name="Финансовый 2 3 2 3 5" xfId="3025" xr:uid="{00000000-0005-0000-0000-0000320E0000}"/>
    <cellStyle name="Финансовый 2 3 2 3 5 2" xfId="4417" xr:uid="{1302EF75-F0AD-4294-BC03-7E0A43631061}"/>
    <cellStyle name="Финансовый 2 3 2 3 6" xfId="4055" xr:uid="{60980743-B511-4165-B064-F52F797F9D31}"/>
    <cellStyle name="Финансовый 2 3 2 4" xfId="2731" xr:uid="{00000000-0005-0000-0000-0000330E0000}"/>
    <cellStyle name="Финансовый 2 3 2 4 2" xfId="3775" xr:uid="{00000000-0005-0000-0000-0000340E0000}"/>
    <cellStyle name="Финансовый 2 3 2 4 2 2" xfId="5156" xr:uid="{91016DC1-CBBD-4138-9936-3AFF475D648C}"/>
    <cellStyle name="Финансовый 2 3 2 4 3" xfId="3407" xr:uid="{00000000-0005-0000-0000-0000350E0000}"/>
    <cellStyle name="Финансовый 2 3 2 4 3 2" xfId="4799" xr:uid="{F4092864-DEBB-4B4C-B2D0-B19D7863572C}"/>
    <cellStyle name="Финансовый 2 3 2 4 4" xfId="4225" xr:uid="{345C4071-97C2-4806-BA41-F0D85221759E}"/>
    <cellStyle name="Финансовый 2 3 2 5" xfId="3604" xr:uid="{00000000-0005-0000-0000-0000360E0000}"/>
    <cellStyle name="Финансовый 2 3 2 5 2" xfId="4985" xr:uid="{C9E6D7DC-45C3-4E58-B4F3-A246615A68C4}"/>
    <cellStyle name="Финансовый 2 3 2 6" xfId="3236" xr:uid="{00000000-0005-0000-0000-0000370E0000}"/>
    <cellStyle name="Финансовый 2 3 2 6 2" xfId="4628" xr:uid="{83728490-7584-410B-82EB-DA47CAE7ADCD}"/>
    <cellStyle name="Финансовый 2 3 2 7" xfId="3023" xr:uid="{00000000-0005-0000-0000-0000380E0000}"/>
    <cellStyle name="Финансовый 2 3 2 7 2" xfId="4415" xr:uid="{8B863F10-1BBA-4D90-A413-524FEC7BD9D1}"/>
    <cellStyle name="Финансовый 2 3 2 8" xfId="4053" xr:uid="{2CDE3B38-8916-466E-A107-8B2B3FF404E2}"/>
    <cellStyle name="Финансовый 2 3 3" xfId="2562" xr:uid="{00000000-0005-0000-0000-0000390E0000}"/>
    <cellStyle name="Финансовый 2 3 3 2" xfId="2734" xr:uid="{00000000-0005-0000-0000-00003A0E0000}"/>
    <cellStyle name="Финансовый 2 3 3 2 2" xfId="3778" xr:uid="{00000000-0005-0000-0000-00003B0E0000}"/>
    <cellStyle name="Финансовый 2 3 3 2 2 2" xfId="5159" xr:uid="{04CEA95D-06D1-4953-A606-4F96D3E19871}"/>
    <cellStyle name="Финансовый 2 3 3 2 3" xfId="3410" xr:uid="{00000000-0005-0000-0000-00003C0E0000}"/>
    <cellStyle name="Финансовый 2 3 3 2 3 2" xfId="4802" xr:uid="{EECBAD5A-0E60-4D89-8944-F4E4DAA9F407}"/>
    <cellStyle name="Финансовый 2 3 3 2 4" xfId="4228" xr:uid="{E07E79A4-D2F9-4505-A7AA-98E07CB56A11}"/>
    <cellStyle name="Финансовый 2 3 3 3" xfId="3607" xr:uid="{00000000-0005-0000-0000-00003D0E0000}"/>
    <cellStyle name="Финансовый 2 3 3 3 2" xfId="4988" xr:uid="{1691CC2D-0B3E-4B90-AF4A-B14BE39CABEA}"/>
    <cellStyle name="Финансовый 2 3 3 4" xfId="3239" xr:uid="{00000000-0005-0000-0000-00003E0E0000}"/>
    <cellStyle name="Финансовый 2 3 3 4 2" xfId="4631" xr:uid="{F9910263-2BAB-4F77-8937-3690B2343383}"/>
    <cellStyle name="Финансовый 2 3 3 5" xfId="3026" xr:uid="{00000000-0005-0000-0000-00003F0E0000}"/>
    <cellStyle name="Финансовый 2 3 3 5 2" xfId="4418" xr:uid="{78691DF9-0B9C-4D3F-A0D2-8E949420E857}"/>
    <cellStyle name="Финансовый 2 3 3 6" xfId="4056" xr:uid="{F68B401D-52FA-49B9-B7D4-343B1FE3CEE2}"/>
    <cellStyle name="Финансовый 2 3 4" xfId="2563" xr:uid="{00000000-0005-0000-0000-0000400E0000}"/>
    <cellStyle name="Финансовый 2 3 4 2" xfId="2735" xr:uid="{00000000-0005-0000-0000-0000410E0000}"/>
    <cellStyle name="Финансовый 2 3 4 2 2" xfId="3779" xr:uid="{00000000-0005-0000-0000-0000420E0000}"/>
    <cellStyle name="Финансовый 2 3 4 2 2 2" xfId="5160" xr:uid="{AFB902BC-2469-41A8-BFF2-949E651BAF5B}"/>
    <cellStyle name="Финансовый 2 3 4 2 3" xfId="3411" xr:uid="{00000000-0005-0000-0000-0000430E0000}"/>
    <cellStyle name="Финансовый 2 3 4 2 3 2" xfId="4803" xr:uid="{8A17135A-3726-4EFD-B14E-F36EF8DC3986}"/>
    <cellStyle name="Финансовый 2 3 4 2 4" xfId="4229" xr:uid="{17217351-D11C-44B8-A60C-2202051AE615}"/>
    <cellStyle name="Финансовый 2 3 4 3" xfId="3608" xr:uid="{00000000-0005-0000-0000-0000440E0000}"/>
    <cellStyle name="Финансовый 2 3 4 3 2" xfId="4989" xr:uid="{5C62EC98-09D9-43F6-B4B1-C5D085DA6D8C}"/>
    <cellStyle name="Финансовый 2 3 4 4" xfId="3240" xr:uid="{00000000-0005-0000-0000-0000450E0000}"/>
    <cellStyle name="Финансовый 2 3 4 4 2" xfId="4632" xr:uid="{5A9E3AFA-B3B7-4A05-AA2B-7EDBB33A3914}"/>
    <cellStyle name="Финансовый 2 3 4 5" xfId="3027" xr:uid="{00000000-0005-0000-0000-0000460E0000}"/>
    <cellStyle name="Финансовый 2 3 4 5 2" xfId="4419" xr:uid="{74499F58-3205-484E-BE22-9503CA26220F}"/>
    <cellStyle name="Финансовый 2 3 4 6" xfId="4057" xr:uid="{12D99056-F642-47D2-AE90-BCE03AA74B27}"/>
    <cellStyle name="Финансовый 2 3 5" xfId="2598" xr:uid="{00000000-0005-0000-0000-0000470E0000}"/>
    <cellStyle name="Финансовый 2 3 5 2" xfId="3642" xr:uid="{00000000-0005-0000-0000-0000480E0000}"/>
    <cellStyle name="Финансовый 2 3 5 2 2" xfId="5023" xr:uid="{2822E4DE-5956-421A-88BD-A1C763EBE59E}"/>
    <cellStyle name="Финансовый 2 3 5 3" xfId="3274" xr:uid="{00000000-0005-0000-0000-0000490E0000}"/>
    <cellStyle name="Финансовый 2 3 5 3 2" xfId="4666" xr:uid="{196A3DD0-B772-4A24-B5A6-31A3D718DFCC}"/>
    <cellStyle name="Финансовый 2 3 5 4" xfId="4092" xr:uid="{4D220E9A-D5D1-4A04-AFAD-39C08A4F9BD5}"/>
    <cellStyle name="Финансовый 2 3 6" xfId="3471" xr:uid="{00000000-0005-0000-0000-00004A0E0000}"/>
    <cellStyle name="Финансовый 2 3 6 2" xfId="4852" xr:uid="{2592D274-0428-4427-820F-4EC02A886343}"/>
    <cellStyle name="Финансовый 2 3 7" xfId="3103" xr:uid="{00000000-0005-0000-0000-00004B0E0000}"/>
    <cellStyle name="Финансовый 2 3 7 2" xfId="4495" xr:uid="{4280D2CF-8888-4F4D-BD12-FBFED7DC2F10}"/>
    <cellStyle name="Финансовый 2 3 8" xfId="2890" xr:uid="{00000000-0005-0000-0000-00004C0E0000}"/>
    <cellStyle name="Финансовый 2 3 8 2" xfId="4282" xr:uid="{D2BCBBBC-D79A-4AFC-803E-89A9F7B75E6B}"/>
    <cellStyle name="Финансовый 2 3 9" xfId="3920" xr:uid="{129EB8A3-554D-43C4-B3FD-2163685056CF}"/>
    <cellStyle name="Финансовый 2 4" xfId="2564" xr:uid="{00000000-0005-0000-0000-00004D0E0000}"/>
    <cellStyle name="Финансовый 2 4 2" xfId="2565" xr:uid="{00000000-0005-0000-0000-00004E0E0000}"/>
    <cellStyle name="Финансовый 2 4 2 2" xfId="2737" xr:uid="{00000000-0005-0000-0000-00004F0E0000}"/>
    <cellStyle name="Финансовый 2 4 2 2 2" xfId="3781" xr:uid="{00000000-0005-0000-0000-0000500E0000}"/>
    <cellStyle name="Финансовый 2 4 2 2 2 2" xfId="5162" xr:uid="{9FB70F70-8713-401B-BCD3-3F3FF119BE0B}"/>
    <cellStyle name="Финансовый 2 4 2 2 3" xfId="3413" xr:uid="{00000000-0005-0000-0000-0000510E0000}"/>
    <cellStyle name="Финансовый 2 4 2 2 3 2" xfId="4805" xr:uid="{4DBC0576-382A-4591-8101-E6E8CA834433}"/>
    <cellStyle name="Финансовый 2 4 2 2 4" xfId="4231" xr:uid="{18DB5FF8-6ADC-4129-B5D9-A680AA31BDAE}"/>
    <cellStyle name="Финансовый 2 4 2 3" xfId="3610" xr:uid="{00000000-0005-0000-0000-0000520E0000}"/>
    <cellStyle name="Финансовый 2 4 2 3 2" xfId="4991" xr:uid="{41C9B41C-0498-475F-889F-15F6F69E8E7B}"/>
    <cellStyle name="Финансовый 2 4 2 4" xfId="3242" xr:uid="{00000000-0005-0000-0000-0000530E0000}"/>
    <cellStyle name="Финансовый 2 4 2 4 2" xfId="4634" xr:uid="{486B9A93-CCCB-47C2-A0A1-F44288CDDC88}"/>
    <cellStyle name="Финансовый 2 4 2 5" xfId="3029" xr:uid="{00000000-0005-0000-0000-0000540E0000}"/>
    <cellStyle name="Финансовый 2 4 2 5 2" xfId="4421" xr:uid="{9FAFEF35-FC2A-46BB-839C-A4ABCD92FC66}"/>
    <cellStyle name="Финансовый 2 4 2 6" xfId="4059" xr:uid="{87080CC7-DC8D-482C-ABEE-597CEB546DAC}"/>
    <cellStyle name="Финансовый 2 4 3" xfId="2566" xr:uid="{00000000-0005-0000-0000-0000550E0000}"/>
    <cellStyle name="Финансовый 2 4 3 2" xfId="2738" xr:uid="{00000000-0005-0000-0000-0000560E0000}"/>
    <cellStyle name="Финансовый 2 4 3 2 2" xfId="3782" xr:uid="{00000000-0005-0000-0000-0000570E0000}"/>
    <cellStyle name="Финансовый 2 4 3 2 2 2" xfId="5163" xr:uid="{807D5405-3968-4292-8A83-02A62B2070FB}"/>
    <cellStyle name="Финансовый 2 4 3 2 3" xfId="3414" xr:uid="{00000000-0005-0000-0000-0000580E0000}"/>
    <cellStyle name="Финансовый 2 4 3 2 3 2" xfId="4806" xr:uid="{EF64418F-BEF9-47B5-8AB2-FDA84EACE861}"/>
    <cellStyle name="Финансовый 2 4 3 2 4" xfId="4232" xr:uid="{5B479D0E-225A-4FF7-ACEF-206779B656C9}"/>
    <cellStyle name="Финансовый 2 4 3 3" xfId="3611" xr:uid="{00000000-0005-0000-0000-0000590E0000}"/>
    <cellStyle name="Финансовый 2 4 3 3 2" xfId="4992" xr:uid="{BBF975A0-69C2-4A21-A97F-1947CBB395C1}"/>
    <cellStyle name="Финансовый 2 4 3 4" xfId="3243" xr:uid="{00000000-0005-0000-0000-00005A0E0000}"/>
    <cellStyle name="Финансовый 2 4 3 4 2" xfId="4635" xr:uid="{B298A408-7C0C-408F-8D93-423595307CA0}"/>
    <cellStyle name="Финансовый 2 4 3 5" xfId="3030" xr:uid="{00000000-0005-0000-0000-00005B0E0000}"/>
    <cellStyle name="Финансовый 2 4 3 5 2" xfId="4422" xr:uid="{9DE853BB-ECC9-46D0-A84B-7962B899ABE5}"/>
    <cellStyle name="Финансовый 2 4 3 6" xfId="4060" xr:uid="{0BD0ADF3-602F-471F-A803-D5F9AE61273B}"/>
    <cellStyle name="Финансовый 2 4 4" xfId="2736" xr:uid="{00000000-0005-0000-0000-00005C0E0000}"/>
    <cellStyle name="Финансовый 2 4 4 2" xfId="3780" xr:uid="{00000000-0005-0000-0000-00005D0E0000}"/>
    <cellStyle name="Финансовый 2 4 4 2 2" xfId="5161" xr:uid="{FDC04895-A4EB-4AC1-9501-1FE347ED196C}"/>
    <cellStyle name="Финансовый 2 4 4 3" xfId="3412" xr:uid="{00000000-0005-0000-0000-00005E0E0000}"/>
    <cellStyle name="Финансовый 2 4 4 3 2" xfId="4804" xr:uid="{8AD8590C-48B8-4290-A9F0-371F760B31BF}"/>
    <cellStyle name="Финансовый 2 4 4 4" xfId="4230" xr:uid="{3828657B-6187-44EC-B1D5-F9D26A63B765}"/>
    <cellStyle name="Финансовый 2 4 5" xfId="3609" xr:uid="{00000000-0005-0000-0000-00005F0E0000}"/>
    <cellStyle name="Финансовый 2 4 5 2" xfId="4990" xr:uid="{6729002F-9A36-4EDD-8183-6BE4C0189705}"/>
    <cellStyle name="Финансовый 2 4 6" xfId="3241" xr:uid="{00000000-0005-0000-0000-0000600E0000}"/>
    <cellStyle name="Финансовый 2 4 6 2" xfId="4633" xr:uid="{D55DE5FF-A2C6-48C7-B5DC-8F4FC95EED17}"/>
    <cellStyle name="Финансовый 2 4 7" xfId="3028" xr:uid="{00000000-0005-0000-0000-0000610E0000}"/>
    <cellStyle name="Финансовый 2 4 7 2" xfId="4420" xr:uid="{698E71FD-E428-44B2-93C9-0196F9BF0188}"/>
    <cellStyle name="Финансовый 2 4 8" xfId="4058" xr:uid="{6C13F5CF-2A36-49DD-A1D6-2A9C045CEC3D}"/>
    <cellStyle name="Финансовый 2 5" xfId="2567" xr:uid="{00000000-0005-0000-0000-0000620E0000}"/>
    <cellStyle name="Финансовый 2 5 2" xfId="2739" xr:uid="{00000000-0005-0000-0000-0000630E0000}"/>
    <cellStyle name="Финансовый 2 5 2 2" xfId="3783" xr:uid="{00000000-0005-0000-0000-0000640E0000}"/>
    <cellStyle name="Финансовый 2 5 2 2 2" xfId="5164" xr:uid="{4E82E53D-2244-4BED-AE71-CDDF11558D1E}"/>
    <cellStyle name="Финансовый 2 5 2 3" xfId="3415" xr:uid="{00000000-0005-0000-0000-0000650E0000}"/>
    <cellStyle name="Финансовый 2 5 2 3 2" xfId="4807" xr:uid="{D4D0C98D-544A-4725-931F-B4C520B2DCB6}"/>
    <cellStyle name="Финансовый 2 5 2 4" xfId="4233" xr:uid="{0AFDDDFC-0837-466A-965D-BC40511DA7CA}"/>
    <cellStyle name="Финансовый 2 5 3" xfId="3612" xr:uid="{00000000-0005-0000-0000-0000660E0000}"/>
    <cellStyle name="Финансовый 2 5 3 2" xfId="4993" xr:uid="{91096072-EFDF-41BE-ADB2-52278F3F809A}"/>
    <cellStyle name="Финансовый 2 5 4" xfId="3244" xr:uid="{00000000-0005-0000-0000-0000670E0000}"/>
    <cellStyle name="Финансовый 2 5 4 2" xfId="4636" xr:uid="{F4D5142C-4073-43CF-8505-64B5E7FBEBE6}"/>
    <cellStyle name="Финансовый 2 5 5" xfId="3031" xr:uid="{00000000-0005-0000-0000-0000680E0000}"/>
    <cellStyle name="Финансовый 2 5 5 2" xfId="4423" xr:uid="{8B5C3337-98F8-4472-B124-D19F70A0D6B8}"/>
    <cellStyle name="Финансовый 2 5 6" xfId="4061" xr:uid="{65586AB6-134A-4FFE-B88B-D746339FFA09}"/>
    <cellStyle name="Финансовый 2 6" xfId="2568" xr:uid="{00000000-0005-0000-0000-0000690E0000}"/>
    <cellStyle name="Финансовый 2 6 2" xfId="2740" xr:uid="{00000000-0005-0000-0000-00006A0E0000}"/>
    <cellStyle name="Финансовый 2 6 2 2" xfId="3784" xr:uid="{00000000-0005-0000-0000-00006B0E0000}"/>
    <cellStyle name="Финансовый 2 6 2 2 2" xfId="5165" xr:uid="{133D457F-D5C7-4851-94FD-0DE5DA0D6429}"/>
    <cellStyle name="Финансовый 2 6 2 3" xfId="3416" xr:uid="{00000000-0005-0000-0000-00006C0E0000}"/>
    <cellStyle name="Финансовый 2 6 2 3 2" xfId="4808" xr:uid="{6D77C7D6-5670-45FD-88DA-CA4D94A93AE2}"/>
    <cellStyle name="Финансовый 2 6 2 4" xfId="4234" xr:uid="{CCCE9852-C350-43A3-951B-08B153AB9098}"/>
    <cellStyle name="Финансовый 2 6 3" xfId="3613" xr:uid="{00000000-0005-0000-0000-00006D0E0000}"/>
    <cellStyle name="Финансовый 2 6 3 2" xfId="4994" xr:uid="{BC3060B8-096E-4892-87FB-B57A97A9866B}"/>
    <cellStyle name="Финансовый 2 6 4" xfId="3245" xr:uid="{00000000-0005-0000-0000-00006E0E0000}"/>
    <cellStyle name="Финансовый 2 6 4 2" xfId="4637" xr:uid="{582BBAEA-58CD-45F4-ABBC-7F02A6779CAA}"/>
    <cellStyle name="Финансовый 2 6 5" xfId="3032" xr:uid="{00000000-0005-0000-0000-00006F0E0000}"/>
    <cellStyle name="Финансовый 2 6 5 2" xfId="4424" xr:uid="{AFFE0892-0B18-4A88-B721-1C494E04D8F2}"/>
    <cellStyle name="Финансовый 2 6 6" xfId="4062" xr:uid="{47387EED-6BAE-4818-B162-256796EB3D60}"/>
    <cellStyle name="Финансовый 2 7" xfId="2569" xr:uid="{00000000-0005-0000-0000-0000700E0000}"/>
    <cellStyle name="Финансовый 2 7 2" xfId="2741" xr:uid="{00000000-0005-0000-0000-0000710E0000}"/>
    <cellStyle name="Финансовый 2 7 2 2" xfId="3785" xr:uid="{00000000-0005-0000-0000-0000720E0000}"/>
    <cellStyle name="Финансовый 2 7 2 2 2" xfId="5166" xr:uid="{39A3E263-EC1B-4999-A004-49190958E7D7}"/>
    <cellStyle name="Финансовый 2 7 2 3" xfId="3417" xr:uid="{00000000-0005-0000-0000-0000730E0000}"/>
    <cellStyle name="Финансовый 2 7 2 3 2" xfId="4809" xr:uid="{564ADD0A-BEEF-42F6-8BD3-864D4F7C43EF}"/>
    <cellStyle name="Финансовый 2 7 2 4" xfId="4235" xr:uid="{EEE95BBC-C63C-44B5-AB2F-EC96C25CBE57}"/>
    <cellStyle name="Финансовый 2 7 3" xfId="3614" xr:uid="{00000000-0005-0000-0000-0000740E0000}"/>
    <cellStyle name="Финансовый 2 7 3 2" xfId="4995" xr:uid="{A480635A-6418-41B2-B713-87EB2A41CA37}"/>
    <cellStyle name="Финансовый 2 7 4" xfId="3246" xr:uid="{00000000-0005-0000-0000-0000750E0000}"/>
    <cellStyle name="Финансовый 2 7 4 2" xfId="4638" xr:uid="{8444BBCD-DD5F-4A81-897D-DEFD52895EE0}"/>
    <cellStyle name="Финансовый 2 7 5" xfId="3033" xr:uid="{00000000-0005-0000-0000-0000760E0000}"/>
    <cellStyle name="Финансовый 2 7 5 2" xfId="4425" xr:uid="{405D2287-BF66-4CC7-9125-4186E7696AD6}"/>
    <cellStyle name="Финансовый 2 7 6" xfId="4063" xr:uid="{37095406-C97C-4D4D-A178-765217E9C882}"/>
    <cellStyle name="Финансовый 2 8" xfId="2824" xr:uid="{00000000-0005-0000-0000-0000770E0000}"/>
    <cellStyle name="Финансовый 2 9" xfId="2587" xr:uid="{00000000-0005-0000-0000-0000780E0000}"/>
    <cellStyle name="Финансовый 2 9 2" xfId="3632" xr:uid="{00000000-0005-0000-0000-0000790E0000}"/>
    <cellStyle name="Финансовый 2 9 2 2" xfId="5013" xr:uid="{BC9EB14E-E1D6-4E40-9673-EBA18B5679F9}"/>
    <cellStyle name="Финансовый 2 9 3" xfId="3264" xr:uid="{00000000-0005-0000-0000-00007A0E0000}"/>
    <cellStyle name="Финансовый 2 9 3 2" xfId="4656" xr:uid="{9167C0A0-4976-432A-940F-CFCE6D255588}"/>
    <cellStyle name="Финансовый 2 9 4" xfId="4081" xr:uid="{5E48FFF1-0EB8-436C-9CB9-A800BD80BD2B}"/>
    <cellStyle name="Финансовый 3" xfId="2269" xr:uid="{00000000-0005-0000-0000-00007B0E0000}"/>
    <cellStyle name="Финансовый 3 10" xfId="3462" xr:uid="{00000000-0005-0000-0000-00007C0E0000}"/>
    <cellStyle name="Финансовый 3 10 2" xfId="4843" xr:uid="{3B6463E0-A442-4FDF-BB4E-D7F9EB4AD95F}"/>
    <cellStyle name="Финансовый 3 11" xfId="3094" xr:uid="{00000000-0005-0000-0000-00007D0E0000}"/>
    <cellStyle name="Финансовый 3 11 2" xfId="4486" xr:uid="{92C0C01A-FE59-4D9C-A117-805750325952}"/>
    <cellStyle name="Финансовый 3 12" xfId="3440" xr:uid="{00000000-0005-0000-0000-00007E0E0000}"/>
    <cellStyle name="Финансовый 3 13" xfId="2881" xr:uid="{00000000-0005-0000-0000-00007F0E0000}"/>
    <cellStyle name="Финансовый 3 13 2" xfId="4273" xr:uid="{05FB8F05-306F-418D-A6BF-0B9474380979}"/>
    <cellStyle name="Финансовый 3 14" xfId="2366" xr:uid="{00000000-0005-0000-0000-0000800E0000}"/>
    <cellStyle name="Финансовый 3 14 2" xfId="3911" xr:uid="{3FD2E82C-D4BE-4A16-885F-DC991AA4DDB0}"/>
    <cellStyle name="Финансовый 3 2" xfId="2434" xr:uid="{00000000-0005-0000-0000-0000810E0000}"/>
    <cellStyle name="Финансовый 3 2 2" xfId="2570" xr:uid="{00000000-0005-0000-0000-0000820E0000}"/>
    <cellStyle name="Финансовый 3 2 2 2" xfId="2571" xr:uid="{00000000-0005-0000-0000-0000830E0000}"/>
    <cellStyle name="Финансовый 3 2 2 2 2" xfId="2743" xr:uid="{00000000-0005-0000-0000-0000840E0000}"/>
    <cellStyle name="Финансовый 3 2 2 2 2 2" xfId="3787" xr:uid="{00000000-0005-0000-0000-0000850E0000}"/>
    <cellStyle name="Финансовый 3 2 2 2 2 2 2" xfId="5168" xr:uid="{78B84616-D4F3-4F40-9227-A5F01FB9B7AC}"/>
    <cellStyle name="Финансовый 3 2 2 2 2 3" xfId="3419" xr:uid="{00000000-0005-0000-0000-0000860E0000}"/>
    <cellStyle name="Финансовый 3 2 2 2 2 3 2" xfId="4811" xr:uid="{BFC5CC5A-CCA1-4AD3-B295-02DFAFEF5B8D}"/>
    <cellStyle name="Финансовый 3 2 2 2 2 4" xfId="4237" xr:uid="{E62A8C25-30C1-4B96-8788-AF5BA303672A}"/>
    <cellStyle name="Финансовый 3 2 2 2 3" xfId="3616" xr:uid="{00000000-0005-0000-0000-0000870E0000}"/>
    <cellStyle name="Финансовый 3 2 2 2 3 2" xfId="4997" xr:uid="{21AC6716-8334-4D70-904A-923F069516EE}"/>
    <cellStyle name="Финансовый 3 2 2 2 4" xfId="3248" xr:uid="{00000000-0005-0000-0000-0000880E0000}"/>
    <cellStyle name="Финансовый 3 2 2 2 4 2" xfId="4640" xr:uid="{38947D6B-ED62-4C8E-8187-57D858DF3818}"/>
    <cellStyle name="Финансовый 3 2 2 2 5" xfId="3035" xr:uid="{00000000-0005-0000-0000-0000890E0000}"/>
    <cellStyle name="Финансовый 3 2 2 2 5 2" xfId="4427" xr:uid="{AF326B5F-BCA7-44DA-9585-56C3A2DEA4D1}"/>
    <cellStyle name="Финансовый 3 2 2 2 6" xfId="4065" xr:uid="{1A0DDB05-4C72-4748-9440-C7AF5D1D3473}"/>
    <cellStyle name="Финансовый 3 2 2 3" xfId="2572" xr:uid="{00000000-0005-0000-0000-00008A0E0000}"/>
    <cellStyle name="Финансовый 3 2 2 3 2" xfId="2744" xr:uid="{00000000-0005-0000-0000-00008B0E0000}"/>
    <cellStyle name="Финансовый 3 2 2 3 2 2" xfId="3788" xr:uid="{00000000-0005-0000-0000-00008C0E0000}"/>
    <cellStyle name="Финансовый 3 2 2 3 2 2 2" xfId="5169" xr:uid="{39EE7439-2B6F-49B3-9AD1-87214E4E7252}"/>
    <cellStyle name="Финансовый 3 2 2 3 2 3" xfId="3420" xr:uid="{00000000-0005-0000-0000-00008D0E0000}"/>
    <cellStyle name="Финансовый 3 2 2 3 2 3 2" xfId="4812" xr:uid="{5EB86A5A-7749-4F85-9424-D0401CB29FF7}"/>
    <cellStyle name="Финансовый 3 2 2 3 2 4" xfId="4238" xr:uid="{62E4B43D-E582-499B-AD7C-A23C3A758FB3}"/>
    <cellStyle name="Финансовый 3 2 2 3 3" xfId="3617" xr:uid="{00000000-0005-0000-0000-00008E0E0000}"/>
    <cellStyle name="Финансовый 3 2 2 3 3 2" xfId="4998" xr:uid="{A6D0D3A9-1B13-4A63-8DA5-98A2DD091563}"/>
    <cellStyle name="Финансовый 3 2 2 3 4" xfId="3249" xr:uid="{00000000-0005-0000-0000-00008F0E0000}"/>
    <cellStyle name="Финансовый 3 2 2 3 4 2" xfId="4641" xr:uid="{9B0C525D-BCC2-4C11-A635-FD43803C3367}"/>
    <cellStyle name="Финансовый 3 2 2 3 5" xfId="3036" xr:uid="{00000000-0005-0000-0000-0000900E0000}"/>
    <cellStyle name="Финансовый 3 2 2 3 5 2" xfId="4428" xr:uid="{A8D2E86B-587E-48D9-8B89-EABBB93930FA}"/>
    <cellStyle name="Финансовый 3 2 2 3 6" xfId="4066" xr:uid="{B8CAF228-1DF3-459D-ABC9-84F030C40EEA}"/>
    <cellStyle name="Финансовый 3 2 2 4" xfId="2742" xr:uid="{00000000-0005-0000-0000-0000910E0000}"/>
    <cellStyle name="Финансовый 3 2 2 4 2" xfId="3786" xr:uid="{00000000-0005-0000-0000-0000920E0000}"/>
    <cellStyle name="Финансовый 3 2 2 4 2 2" xfId="5167" xr:uid="{1CCCAC6E-7512-4887-A4C7-EE430057E853}"/>
    <cellStyle name="Финансовый 3 2 2 4 3" xfId="3418" xr:uid="{00000000-0005-0000-0000-0000930E0000}"/>
    <cellStyle name="Финансовый 3 2 2 4 3 2" xfId="4810" xr:uid="{5FD2ECE9-9EDB-4AE8-9E76-3E267B3664EF}"/>
    <cellStyle name="Финансовый 3 2 2 4 4" xfId="4236" xr:uid="{E249147C-7E19-4EA2-9994-BB87578AC3F3}"/>
    <cellStyle name="Финансовый 3 2 2 5" xfId="3615" xr:uid="{00000000-0005-0000-0000-0000940E0000}"/>
    <cellStyle name="Финансовый 3 2 2 5 2" xfId="4996" xr:uid="{5F7A5659-7DC6-40B6-9BEC-BF2065C2B912}"/>
    <cellStyle name="Финансовый 3 2 2 6" xfId="3247" xr:uid="{00000000-0005-0000-0000-0000950E0000}"/>
    <cellStyle name="Финансовый 3 2 2 6 2" xfId="4639" xr:uid="{4E1B0893-8E5A-4F3B-9D42-43AFB5A0E489}"/>
    <cellStyle name="Финансовый 3 2 2 7" xfId="3034" xr:uid="{00000000-0005-0000-0000-0000960E0000}"/>
    <cellStyle name="Финансовый 3 2 2 7 2" xfId="4426" xr:uid="{2A799A41-E82A-4EA7-8859-35BD665AEEDA}"/>
    <cellStyle name="Финансовый 3 2 2 8" xfId="4064" xr:uid="{1740CB7E-B5FC-4D6C-A50F-DE972079E888}"/>
    <cellStyle name="Финансовый 3 2 3" xfId="2573" xr:uid="{00000000-0005-0000-0000-0000970E0000}"/>
    <cellStyle name="Финансовый 3 2 3 2" xfId="2745" xr:uid="{00000000-0005-0000-0000-0000980E0000}"/>
    <cellStyle name="Финансовый 3 2 3 2 2" xfId="3789" xr:uid="{00000000-0005-0000-0000-0000990E0000}"/>
    <cellStyle name="Финансовый 3 2 3 2 2 2" xfId="5170" xr:uid="{53B5A11D-9D41-4984-9825-145D3897DBB6}"/>
    <cellStyle name="Финансовый 3 2 3 2 3" xfId="3421" xr:uid="{00000000-0005-0000-0000-00009A0E0000}"/>
    <cellStyle name="Финансовый 3 2 3 2 3 2" xfId="4813" xr:uid="{DB7CFEE2-DF0C-4345-A926-3EB28DADB7D9}"/>
    <cellStyle name="Финансовый 3 2 3 2 4" xfId="4239" xr:uid="{C4451E87-1A43-4E33-94A1-1B53D740923A}"/>
    <cellStyle name="Финансовый 3 2 3 3" xfId="3618" xr:uid="{00000000-0005-0000-0000-00009B0E0000}"/>
    <cellStyle name="Финансовый 3 2 3 3 2" xfId="4999" xr:uid="{B6B74FC5-13CF-439B-8201-361607168A47}"/>
    <cellStyle name="Финансовый 3 2 3 4" xfId="3250" xr:uid="{00000000-0005-0000-0000-00009C0E0000}"/>
    <cellStyle name="Финансовый 3 2 3 4 2" xfId="4642" xr:uid="{589B74D5-397C-4FF3-A3DA-149E4411DC49}"/>
    <cellStyle name="Финансовый 3 2 3 5" xfId="3037" xr:uid="{00000000-0005-0000-0000-00009D0E0000}"/>
    <cellStyle name="Финансовый 3 2 3 5 2" xfId="4429" xr:uid="{113C8867-4391-4727-A287-B5A7871F2CF0}"/>
    <cellStyle name="Финансовый 3 2 3 6" xfId="4067" xr:uid="{E0FB1693-52CE-44FB-BAF6-71BA4ABF3C24}"/>
    <cellStyle name="Финансовый 3 2 4" xfId="2574" xr:uid="{00000000-0005-0000-0000-00009E0E0000}"/>
    <cellStyle name="Финансовый 3 2 4 2" xfId="2746" xr:uid="{00000000-0005-0000-0000-00009F0E0000}"/>
    <cellStyle name="Финансовый 3 2 4 2 2" xfId="3790" xr:uid="{00000000-0005-0000-0000-0000A00E0000}"/>
    <cellStyle name="Финансовый 3 2 4 2 2 2" xfId="5171" xr:uid="{F23E15EE-6D34-4D38-8F90-7D1AFDAC746C}"/>
    <cellStyle name="Финансовый 3 2 4 2 3" xfId="3422" xr:uid="{00000000-0005-0000-0000-0000A10E0000}"/>
    <cellStyle name="Финансовый 3 2 4 2 3 2" xfId="4814" xr:uid="{04F8191B-6660-4AC6-B500-B0488FD752D6}"/>
    <cellStyle name="Финансовый 3 2 4 2 4" xfId="4240" xr:uid="{DCB441E7-CE79-47E0-A98A-04280B415DD5}"/>
    <cellStyle name="Финансовый 3 2 4 3" xfId="3619" xr:uid="{00000000-0005-0000-0000-0000A20E0000}"/>
    <cellStyle name="Финансовый 3 2 4 3 2" xfId="5000" xr:uid="{430D58E3-0385-4F36-84B8-D885A366D7FF}"/>
    <cellStyle name="Финансовый 3 2 4 4" xfId="3251" xr:uid="{00000000-0005-0000-0000-0000A30E0000}"/>
    <cellStyle name="Финансовый 3 2 4 4 2" xfId="4643" xr:uid="{83F1BFE4-A719-416C-933D-E5C18CA811F1}"/>
    <cellStyle name="Финансовый 3 2 4 5" xfId="3038" xr:uid="{00000000-0005-0000-0000-0000A40E0000}"/>
    <cellStyle name="Финансовый 3 2 4 5 2" xfId="4430" xr:uid="{2EE7BB93-303D-4509-B00A-D66E2B99CF41}"/>
    <cellStyle name="Финансовый 3 2 4 6" xfId="4068" xr:uid="{63C09B70-2C64-469B-B59B-2D5EC021297D}"/>
    <cellStyle name="Финансовый 3 2 5" xfId="2606" xr:uid="{00000000-0005-0000-0000-0000A50E0000}"/>
    <cellStyle name="Финансовый 3 2 5 2" xfId="3650" xr:uid="{00000000-0005-0000-0000-0000A60E0000}"/>
    <cellStyle name="Финансовый 3 2 5 2 2" xfId="5031" xr:uid="{2C9B0216-65F3-45B9-8C8E-FAEC2A4EB4DD}"/>
    <cellStyle name="Финансовый 3 2 5 3" xfId="3282" xr:uid="{00000000-0005-0000-0000-0000A70E0000}"/>
    <cellStyle name="Финансовый 3 2 5 3 2" xfId="4674" xr:uid="{5E5A45AF-85C9-4731-95C9-AB2E1A4B4E7A}"/>
    <cellStyle name="Финансовый 3 2 5 4" xfId="4100" xr:uid="{DB4261F2-63CC-4D88-AF98-DA59AED4C75F}"/>
    <cellStyle name="Финансовый 3 2 6" xfId="3479" xr:uid="{00000000-0005-0000-0000-0000A80E0000}"/>
    <cellStyle name="Финансовый 3 2 6 2" xfId="4860" xr:uid="{83DA6ADD-07AD-46B0-B5BB-C74A61B8CA40}"/>
    <cellStyle name="Финансовый 3 2 7" xfId="3111" xr:uid="{00000000-0005-0000-0000-0000A90E0000}"/>
    <cellStyle name="Финансовый 3 2 7 2" xfId="4503" xr:uid="{2DB7F251-9CF4-4846-869B-94B66DD73D2F}"/>
    <cellStyle name="Финансовый 3 2 8" xfId="2898" xr:uid="{00000000-0005-0000-0000-0000AA0E0000}"/>
    <cellStyle name="Финансовый 3 2 8 2" xfId="4290" xr:uid="{68AB3F5F-15C6-432E-BFA4-CF3EBC92A0C6}"/>
    <cellStyle name="Финансовый 3 2 9" xfId="3928" xr:uid="{1697B8A4-9166-431D-9A3C-A72BF037A793}"/>
    <cellStyle name="Финансовый 3 3" xfId="2427" xr:uid="{00000000-0005-0000-0000-0000AB0E0000}"/>
    <cellStyle name="Финансовый 3 3 2" xfId="2575" xr:uid="{00000000-0005-0000-0000-0000AC0E0000}"/>
    <cellStyle name="Финансовый 3 3 2 2" xfId="2576" xr:uid="{00000000-0005-0000-0000-0000AD0E0000}"/>
    <cellStyle name="Финансовый 3 3 2 2 2" xfId="2748" xr:uid="{00000000-0005-0000-0000-0000AE0E0000}"/>
    <cellStyle name="Финансовый 3 3 2 2 2 2" xfId="3792" xr:uid="{00000000-0005-0000-0000-0000AF0E0000}"/>
    <cellStyle name="Финансовый 3 3 2 2 2 2 2" xfId="5173" xr:uid="{1E28D492-9E3B-41D3-BB7B-F663CB6639D8}"/>
    <cellStyle name="Финансовый 3 3 2 2 2 3" xfId="3424" xr:uid="{00000000-0005-0000-0000-0000B00E0000}"/>
    <cellStyle name="Финансовый 3 3 2 2 2 3 2" xfId="4816" xr:uid="{F66A3520-DEBD-4445-8B39-97C99E2A2C87}"/>
    <cellStyle name="Финансовый 3 3 2 2 2 4" xfId="4242" xr:uid="{BB49FA23-1A19-4DD3-8066-CE1FD7607C71}"/>
    <cellStyle name="Финансовый 3 3 2 2 3" xfId="3621" xr:uid="{00000000-0005-0000-0000-0000B10E0000}"/>
    <cellStyle name="Финансовый 3 3 2 2 3 2" xfId="5002" xr:uid="{0FF65622-298A-4C98-A8A6-4DB9146B8FFB}"/>
    <cellStyle name="Финансовый 3 3 2 2 4" xfId="3253" xr:uid="{00000000-0005-0000-0000-0000B20E0000}"/>
    <cellStyle name="Финансовый 3 3 2 2 4 2" xfId="4645" xr:uid="{70CA4D2A-6F63-4650-BB20-5C906C3A35A6}"/>
    <cellStyle name="Финансовый 3 3 2 2 5" xfId="3040" xr:uid="{00000000-0005-0000-0000-0000B30E0000}"/>
    <cellStyle name="Финансовый 3 3 2 2 5 2" xfId="4432" xr:uid="{DEC19676-29FC-46F6-A8BB-0AE908AF8387}"/>
    <cellStyle name="Финансовый 3 3 2 2 6" xfId="4070" xr:uid="{EE839305-43FD-48B2-831B-F6CB36410AB5}"/>
    <cellStyle name="Финансовый 3 3 2 3" xfId="2577" xr:uid="{00000000-0005-0000-0000-0000B40E0000}"/>
    <cellStyle name="Финансовый 3 3 2 3 2" xfId="2749" xr:uid="{00000000-0005-0000-0000-0000B50E0000}"/>
    <cellStyle name="Финансовый 3 3 2 3 2 2" xfId="3793" xr:uid="{00000000-0005-0000-0000-0000B60E0000}"/>
    <cellStyle name="Финансовый 3 3 2 3 2 2 2" xfId="5174" xr:uid="{CA0BB88F-6D64-4E5A-BE31-6F49763F49F2}"/>
    <cellStyle name="Финансовый 3 3 2 3 2 3" xfId="3425" xr:uid="{00000000-0005-0000-0000-0000B70E0000}"/>
    <cellStyle name="Финансовый 3 3 2 3 2 3 2" xfId="4817" xr:uid="{0B994641-D567-4F06-B768-5B329A6C16E1}"/>
    <cellStyle name="Финансовый 3 3 2 3 2 4" xfId="4243" xr:uid="{4CCF805E-BDAA-4F36-9C05-C447F0D6693C}"/>
    <cellStyle name="Финансовый 3 3 2 3 3" xfId="3622" xr:uid="{00000000-0005-0000-0000-0000B80E0000}"/>
    <cellStyle name="Финансовый 3 3 2 3 3 2" xfId="5003" xr:uid="{A040C4A1-4A63-4D22-AB14-28644F6A345A}"/>
    <cellStyle name="Финансовый 3 3 2 3 4" xfId="3254" xr:uid="{00000000-0005-0000-0000-0000B90E0000}"/>
    <cellStyle name="Финансовый 3 3 2 3 4 2" xfId="4646" xr:uid="{FB3F451D-F5E5-4306-8822-A02B62F8512A}"/>
    <cellStyle name="Финансовый 3 3 2 3 5" xfId="3041" xr:uid="{00000000-0005-0000-0000-0000BA0E0000}"/>
    <cellStyle name="Финансовый 3 3 2 3 5 2" xfId="4433" xr:uid="{08ABB482-D853-4201-B8A9-B30EF01C9E79}"/>
    <cellStyle name="Финансовый 3 3 2 3 6" xfId="4071" xr:uid="{6D12DE50-4916-4E18-B7D9-AA4260962874}"/>
    <cellStyle name="Финансовый 3 3 2 4" xfId="2747" xr:uid="{00000000-0005-0000-0000-0000BB0E0000}"/>
    <cellStyle name="Финансовый 3 3 2 4 2" xfId="3791" xr:uid="{00000000-0005-0000-0000-0000BC0E0000}"/>
    <cellStyle name="Финансовый 3 3 2 4 2 2" xfId="5172" xr:uid="{AB57916B-94FE-47F1-BBD7-F8F139B5CA3D}"/>
    <cellStyle name="Финансовый 3 3 2 4 3" xfId="3423" xr:uid="{00000000-0005-0000-0000-0000BD0E0000}"/>
    <cellStyle name="Финансовый 3 3 2 4 3 2" xfId="4815" xr:uid="{1BCDBA65-75D3-4D14-B27A-06025C81F8BA}"/>
    <cellStyle name="Финансовый 3 3 2 4 4" xfId="4241" xr:uid="{B37EFB28-8C20-45AC-B3B2-0E6FD9096932}"/>
    <cellStyle name="Финансовый 3 3 2 5" xfId="3620" xr:uid="{00000000-0005-0000-0000-0000BE0E0000}"/>
    <cellStyle name="Финансовый 3 3 2 5 2" xfId="5001" xr:uid="{734A4B7C-735E-4217-BDDE-A785E220198B}"/>
    <cellStyle name="Финансовый 3 3 2 6" xfId="3252" xr:uid="{00000000-0005-0000-0000-0000BF0E0000}"/>
    <cellStyle name="Финансовый 3 3 2 6 2" xfId="4644" xr:uid="{F1CA7928-FBEC-40A9-8000-40BAD4E14EC6}"/>
    <cellStyle name="Финансовый 3 3 2 7" xfId="3039" xr:uid="{00000000-0005-0000-0000-0000C00E0000}"/>
    <cellStyle name="Финансовый 3 3 2 7 2" xfId="4431" xr:uid="{AA2E7171-31BE-47F1-8FA0-1813CC66C2B1}"/>
    <cellStyle name="Финансовый 3 3 2 8" xfId="4069" xr:uid="{F223F71A-7854-462E-9A9B-831DB3FDF43C}"/>
    <cellStyle name="Финансовый 3 3 3" xfId="2578" xr:uid="{00000000-0005-0000-0000-0000C10E0000}"/>
    <cellStyle name="Финансовый 3 3 3 2" xfId="2750" xr:uid="{00000000-0005-0000-0000-0000C20E0000}"/>
    <cellStyle name="Финансовый 3 3 3 2 2" xfId="3794" xr:uid="{00000000-0005-0000-0000-0000C30E0000}"/>
    <cellStyle name="Финансовый 3 3 3 2 2 2" xfId="5175" xr:uid="{8262C89C-3689-4CA8-B372-C520566FA3BC}"/>
    <cellStyle name="Финансовый 3 3 3 2 3" xfId="3426" xr:uid="{00000000-0005-0000-0000-0000C40E0000}"/>
    <cellStyle name="Финансовый 3 3 3 2 3 2" xfId="4818" xr:uid="{4C1BA037-E730-435D-A4A2-54A4F5CA48E5}"/>
    <cellStyle name="Финансовый 3 3 3 2 4" xfId="4244" xr:uid="{F9F8F3FC-3A34-49FA-873F-558ECE0D0690}"/>
    <cellStyle name="Финансовый 3 3 3 3" xfId="3623" xr:uid="{00000000-0005-0000-0000-0000C50E0000}"/>
    <cellStyle name="Финансовый 3 3 3 3 2" xfId="5004" xr:uid="{46605F73-18FE-494B-95CE-9DDE0BE290C1}"/>
    <cellStyle name="Финансовый 3 3 3 4" xfId="3255" xr:uid="{00000000-0005-0000-0000-0000C60E0000}"/>
    <cellStyle name="Финансовый 3 3 3 4 2" xfId="4647" xr:uid="{C085E053-AA97-4572-85F4-69335A5AD3D3}"/>
    <cellStyle name="Финансовый 3 3 3 5" xfId="3042" xr:uid="{00000000-0005-0000-0000-0000C70E0000}"/>
    <cellStyle name="Финансовый 3 3 3 5 2" xfId="4434" xr:uid="{8E0D50FA-D453-4F7B-BDA0-F6C4657E3F1A}"/>
    <cellStyle name="Финансовый 3 3 3 6" xfId="4072" xr:uid="{CFECE366-5AE8-4306-B3A7-49D554DE5FE3}"/>
    <cellStyle name="Финансовый 3 3 4" xfId="2579" xr:uid="{00000000-0005-0000-0000-0000C80E0000}"/>
    <cellStyle name="Финансовый 3 3 4 2" xfId="2751" xr:uid="{00000000-0005-0000-0000-0000C90E0000}"/>
    <cellStyle name="Финансовый 3 3 4 2 2" xfId="3795" xr:uid="{00000000-0005-0000-0000-0000CA0E0000}"/>
    <cellStyle name="Финансовый 3 3 4 2 2 2" xfId="5176" xr:uid="{5E796C68-FE35-4DCA-97C4-ECBD4F756100}"/>
    <cellStyle name="Финансовый 3 3 4 2 3" xfId="3427" xr:uid="{00000000-0005-0000-0000-0000CB0E0000}"/>
    <cellStyle name="Финансовый 3 3 4 2 3 2" xfId="4819" xr:uid="{F53E16E7-B628-47AC-B8FA-B506FF505C53}"/>
    <cellStyle name="Финансовый 3 3 4 2 4" xfId="4245" xr:uid="{D071EC8B-D6B2-47C8-A91A-182D92270246}"/>
    <cellStyle name="Финансовый 3 3 4 3" xfId="3624" xr:uid="{00000000-0005-0000-0000-0000CC0E0000}"/>
    <cellStyle name="Финансовый 3 3 4 3 2" xfId="5005" xr:uid="{71F7123D-E789-4FFF-B240-674904A77AEB}"/>
    <cellStyle name="Финансовый 3 3 4 4" xfId="3256" xr:uid="{00000000-0005-0000-0000-0000CD0E0000}"/>
    <cellStyle name="Финансовый 3 3 4 4 2" xfId="4648" xr:uid="{669C207A-2AB3-4414-9DFA-938F3E7CC401}"/>
    <cellStyle name="Финансовый 3 3 4 5" xfId="3043" xr:uid="{00000000-0005-0000-0000-0000CE0E0000}"/>
    <cellStyle name="Финансовый 3 3 4 5 2" xfId="4435" xr:uid="{31FEE746-6407-4652-BDB5-73B1252F6623}"/>
    <cellStyle name="Финансовый 3 3 4 6" xfId="4073" xr:uid="{EFB9E516-6FAA-4880-961C-91F82A18C72E}"/>
    <cellStyle name="Финансовый 3 3 5" xfId="2599" xr:uid="{00000000-0005-0000-0000-0000CF0E0000}"/>
    <cellStyle name="Финансовый 3 3 5 2" xfId="3643" xr:uid="{00000000-0005-0000-0000-0000D00E0000}"/>
    <cellStyle name="Финансовый 3 3 5 2 2" xfId="5024" xr:uid="{F9F8BBD4-A8F5-4514-B69B-8FDD13899F07}"/>
    <cellStyle name="Финансовый 3 3 5 3" xfId="3275" xr:uid="{00000000-0005-0000-0000-0000D10E0000}"/>
    <cellStyle name="Финансовый 3 3 5 3 2" xfId="4667" xr:uid="{E88B4FC5-186A-41F7-9D9C-D92AD6A3E462}"/>
    <cellStyle name="Финансовый 3 3 5 4" xfId="4093" xr:uid="{16DD6380-4529-4558-B629-EC3929B18F59}"/>
    <cellStyle name="Финансовый 3 3 6" xfId="3472" xr:uid="{00000000-0005-0000-0000-0000D20E0000}"/>
    <cellStyle name="Финансовый 3 3 6 2" xfId="4853" xr:uid="{464707B8-2BFF-4D00-AA35-B6A108583815}"/>
    <cellStyle name="Финансовый 3 3 7" xfId="3104" xr:uid="{00000000-0005-0000-0000-0000D30E0000}"/>
    <cellStyle name="Финансовый 3 3 7 2" xfId="4496" xr:uid="{E4316AED-A423-4944-955D-F01CF2C2C3D2}"/>
    <cellStyle name="Финансовый 3 3 8" xfId="2891" xr:uid="{00000000-0005-0000-0000-0000D40E0000}"/>
    <cellStyle name="Финансовый 3 3 8 2" xfId="4283" xr:uid="{F72C9B95-F079-4EC8-8292-F4CF5B81FE42}"/>
    <cellStyle name="Финансовый 3 3 9" xfId="3921" xr:uid="{9F2CD271-4C7F-4649-A2CB-2D1EB5EE6DF6}"/>
    <cellStyle name="Финансовый 3 4" xfId="2580" xr:uid="{00000000-0005-0000-0000-0000D50E0000}"/>
    <cellStyle name="Финансовый 3 4 2" xfId="2581" xr:uid="{00000000-0005-0000-0000-0000D60E0000}"/>
    <cellStyle name="Финансовый 3 4 2 2" xfId="2753" xr:uid="{00000000-0005-0000-0000-0000D70E0000}"/>
    <cellStyle name="Финансовый 3 4 2 2 2" xfId="3797" xr:uid="{00000000-0005-0000-0000-0000D80E0000}"/>
    <cellStyle name="Финансовый 3 4 2 2 2 2" xfId="5178" xr:uid="{2D1ABE91-5F2F-4C11-988B-7D96E8B4BDBF}"/>
    <cellStyle name="Финансовый 3 4 2 2 3" xfId="3429" xr:uid="{00000000-0005-0000-0000-0000D90E0000}"/>
    <cellStyle name="Финансовый 3 4 2 2 3 2" xfId="4821" xr:uid="{E086C3BA-FE50-41CB-9323-42F350070767}"/>
    <cellStyle name="Финансовый 3 4 2 2 4" xfId="4247" xr:uid="{8F134AAD-0A59-4152-B1C9-87C4DD2D2B8B}"/>
    <cellStyle name="Финансовый 3 4 2 3" xfId="3626" xr:uid="{00000000-0005-0000-0000-0000DA0E0000}"/>
    <cellStyle name="Финансовый 3 4 2 3 2" xfId="5007" xr:uid="{AC138C47-A6C0-40E7-AE79-D3B845527362}"/>
    <cellStyle name="Финансовый 3 4 2 4" xfId="3258" xr:uid="{00000000-0005-0000-0000-0000DB0E0000}"/>
    <cellStyle name="Финансовый 3 4 2 4 2" xfId="4650" xr:uid="{AFAD1034-224D-41AA-ADB9-B3C0E6078D00}"/>
    <cellStyle name="Финансовый 3 4 2 5" xfId="3045" xr:uid="{00000000-0005-0000-0000-0000DC0E0000}"/>
    <cellStyle name="Финансовый 3 4 2 5 2" xfId="4437" xr:uid="{6CB5D338-59FD-44CD-ACFA-D327FA5B503D}"/>
    <cellStyle name="Финансовый 3 4 2 6" xfId="4075" xr:uid="{B5E7A53E-3866-41A7-BC0F-E0C772C082AB}"/>
    <cellStyle name="Финансовый 3 4 3" xfId="2582" xr:uid="{00000000-0005-0000-0000-0000DD0E0000}"/>
    <cellStyle name="Финансовый 3 4 3 2" xfId="2754" xr:uid="{00000000-0005-0000-0000-0000DE0E0000}"/>
    <cellStyle name="Финансовый 3 4 3 2 2" xfId="3798" xr:uid="{00000000-0005-0000-0000-0000DF0E0000}"/>
    <cellStyle name="Финансовый 3 4 3 2 2 2" xfId="5179" xr:uid="{3239CDF9-1D30-480E-9625-CF0CC92CEA56}"/>
    <cellStyle name="Финансовый 3 4 3 2 3" xfId="3430" xr:uid="{00000000-0005-0000-0000-0000E00E0000}"/>
    <cellStyle name="Финансовый 3 4 3 2 3 2" xfId="4822" xr:uid="{11DF265D-6EEF-4A08-892E-AB8E0C2BD5FB}"/>
    <cellStyle name="Финансовый 3 4 3 2 4" xfId="4248" xr:uid="{4CF2CCFC-BCF5-4773-81AE-231899B559E5}"/>
    <cellStyle name="Финансовый 3 4 3 3" xfId="3627" xr:uid="{00000000-0005-0000-0000-0000E10E0000}"/>
    <cellStyle name="Финансовый 3 4 3 3 2" xfId="5008" xr:uid="{E3AF85E3-AAD8-4477-BCF6-5B8266570C4A}"/>
    <cellStyle name="Финансовый 3 4 3 4" xfId="3259" xr:uid="{00000000-0005-0000-0000-0000E20E0000}"/>
    <cellStyle name="Финансовый 3 4 3 4 2" xfId="4651" xr:uid="{B2634025-BB0E-4D0F-8BD7-05AF4E22CE98}"/>
    <cellStyle name="Финансовый 3 4 3 5" xfId="3046" xr:uid="{00000000-0005-0000-0000-0000E30E0000}"/>
    <cellStyle name="Финансовый 3 4 3 5 2" xfId="4438" xr:uid="{39C91DC4-9F9D-42FB-8374-74EBB6A81ED8}"/>
    <cellStyle name="Финансовый 3 4 3 6" xfId="4076" xr:uid="{6ED64595-7F69-45F6-8564-4E3ADB6D0B33}"/>
    <cellStyle name="Финансовый 3 4 4" xfId="2752" xr:uid="{00000000-0005-0000-0000-0000E40E0000}"/>
    <cellStyle name="Финансовый 3 4 4 2" xfId="3796" xr:uid="{00000000-0005-0000-0000-0000E50E0000}"/>
    <cellStyle name="Финансовый 3 4 4 2 2" xfId="5177" xr:uid="{7FB756DD-0467-4D7E-8E0A-3DEDDE36D745}"/>
    <cellStyle name="Финансовый 3 4 4 3" xfId="3428" xr:uid="{00000000-0005-0000-0000-0000E60E0000}"/>
    <cellStyle name="Финансовый 3 4 4 3 2" xfId="4820" xr:uid="{2F588102-755B-42AA-B68F-CED9B5DF6F0C}"/>
    <cellStyle name="Финансовый 3 4 4 4" xfId="4246" xr:uid="{34D30E04-E1F7-4054-B8EF-7AADDCF05D4F}"/>
    <cellStyle name="Финансовый 3 4 5" xfId="3625" xr:uid="{00000000-0005-0000-0000-0000E70E0000}"/>
    <cellStyle name="Финансовый 3 4 5 2" xfId="5006" xr:uid="{37E2EB4E-B3EC-4C51-8431-0ECE76D6F0D6}"/>
    <cellStyle name="Финансовый 3 4 6" xfId="3257" xr:uid="{00000000-0005-0000-0000-0000E80E0000}"/>
    <cellStyle name="Финансовый 3 4 6 2" xfId="4649" xr:uid="{4711D7FC-5A2B-46C2-B489-445EC5C48EA5}"/>
    <cellStyle name="Финансовый 3 4 7" xfId="3044" xr:uid="{00000000-0005-0000-0000-0000E90E0000}"/>
    <cellStyle name="Финансовый 3 4 7 2" xfId="4436" xr:uid="{78515216-3710-4924-8C87-173EF245220B}"/>
    <cellStyle name="Финансовый 3 4 8" xfId="4074" xr:uid="{58B67F2E-DB57-42E5-ADC8-9782B3656551}"/>
    <cellStyle name="Финансовый 3 5" xfId="2583" xr:uid="{00000000-0005-0000-0000-0000EA0E0000}"/>
    <cellStyle name="Финансовый 3 5 2" xfId="2755" xr:uid="{00000000-0005-0000-0000-0000EB0E0000}"/>
    <cellStyle name="Финансовый 3 5 2 2" xfId="3799" xr:uid="{00000000-0005-0000-0000-0000EC0E0000}"/>
    <cellStyle name="Финансовый 3 5 2 2 2" xfId="5180" xr:uid="{1499CF08-F3B5-4253-8DC7-A4DD86D823CC}"/>
    <cellStyle name="Финансовый 3 5 2 3" xfId="3431" xr:uid="{00000000-0005-0000-0000-0000ED0E0000}"/>
    <cellStyle name="Финансовый 3 5 2 3 2" xfId="4823" xr:uid="{AF36557B-F435-490F-8FC2-45F0F2DC7DAD}"/>
    <cellStyle name="Финансовый 3 5 2 4" xfId="4249" xr:uid="{C615D7B0-9E81-4C40-8C57-353BEC3F67CA}"/>
    <cellStyle name="Финансовый 3 5 3" xfId="3628" xr:uid="{00000000-0005-0000-0000-0000EE0E0000}"/>
    <cellStyle name="Финансовый 3 5 3 2" xfId="5009" xr:uid="{961B0F01-ACE3-4A12-B816-93DEC42CF945}"/>
    <cellStyle name="Финансовый 3 5 4" xfId="3260" xr:uid="{00000000-0005-0000-0000-0000EF0E0000}"/>
    <cellStyle name="Финансовый 3 5 4 2" xfId="4652" xr:uid="{AEA064E0-8AD7-4C42-A137-F093F03757E9}"/>
    <cellStyle name="Финансовый 3 5 5" xfId="3047" xr:uid="{00000000-0005-0000-0000-0000F00E0000}"/>
    <cellStyle name="Финансовый 3 5 5 2" xfId="4439" xr:uid="{5DC8B955-F1BE-4E57-90CA-05CEEB2806A9}"/>
    <cellStyle name="Финансовый 3 5 6" xfId="4077" xr:uid="{2C90D33B-1456-4CE1-A3C8-683F10752457}"/>
    <cellStyle name="Финансовый 3 6" xfId="2584" xr:uid="{00000000-0005-0000-0000-0000F10E0000}"/>
    <cellStyle name="Финансовый 3 6 2" xfId="2756" xr:uid="{00000000-0005-0000-0000-0000F20E0000}"/>
    <cellStyle name="Финансовый 3 6 2 2" xfId="3800" xr:uid="{00000000-0005-0000-0000-0000F30E0000}"/>
    <cellStyle name="Финансовый 3 6 2 2 2" xfId="5181" xr:uid="{2874324F-57D4-4F05-A4D5-684C252DBC4F}"/>
    <cellStyle name="Финансовый 3 6 2 3" xfId="3432" xr:uid="{00000000-0005-0000-0000-0000F40E0000}"/>
    <cellStyle name="Финансовый 3 6 2 3 2" xfId="4824" xr:uid="{1121A7EC-6681-4023-99FB-29F655809A49}"/>
    <cellStyle name="Финансовый 3 6 2 4" xfId="4250" xr:uid="{2B9C750D-472E-47A9-AB95-C8BF5162233C}"/>
    <cellStyle name="Финансовый 3 6 3" xfId="3629" xr:uid="{00000000-0005-0000-0000-0000F50E0000}"/>
    <cellStyle name="Финансовый 3 6 3 2" xfId="5010" xr:uid="{2716B848-CACE-42BA-A6D0-2674871B5AA4}"/>
    <cellStyle name="Финансовый 3 6 4" xfId="3261" xr:uid="{00000000-0005-0000-0000-0000F60E0000}"/>
    <cellStyle name="Финансовый 3 6 4 2" xfId="4653" xr:uid="{52C71CE1-FE5F-4E8F-9099-07F983609D09}"/>
    <cellStyle name="Финансовый 3 6 5" xfId="3048" xr:uid="{00000000-0005-0000-0000-0000F70E0000}"/>
    <cellStyle name="Финансовый 3 6 5 2" xfId="4440" xr:uid="{05BE06CA-8E1B-4C40-8F79-5DBCA65AC032}"/>
    <cellStyle name="Финансовый 3 6 6" xfId="4078" xr:uid="{2927213F-7A8A-4DA1-9494-0FB8F55C3055}"/>
    <cellStyle name="Финансовый 3 7" xfId="2585" xr:uid="{00000000-0005-0000-0000-0000F80E0000}"/>
    <cellStyle name="Финансовый 3 7 2" xfId="2757" xr:uid="{00000000-0005-0000-0000-0000F90E0000}"/>
    <cellStyle name="Финансовый 3 7 2 2" xfId="3801" xr:uid="{00000000-0005-0000-0000-0000FA0E0000}"/>
    <cellStyle name="Финансовый 3 7 2 2 2" xfId="5182" xr:uid="{7316A024-1B44-4A10-AC54-8927D335CB5D}"/>
    <cellStyle name="Финансовый 3 7 2 3" xfId="3433" xr:uid="{00000000-0005-0000-0000-0000FB0E0000}"/>
    <cellStyle name="Финансовый 3 7 2 3 2" xfId="4825" xr:uid="{954D02E5-EB17-413A-B3D3-9E1FD1608A8A}"/>
    <cellStyle name="Финансовый 3 7 2 4" xfId="4251" xr:uid="{007A7C8E-8F27-497F-9253-91D46660F10C}"/>
    <cellStyle name="Финансовый 3 7 3" xfId="3630" xr:uid="{00000000-0005-0000-0000-0000FC0E0000}"/>
    <cellStyle name="Финансовый 3 7 3 2" xfId="5011" xr:uid="{7AF60599-9DB9-4C2C-8889-EF03039A1CF1}"/>
    <cellStyle name="Финансовый 3 7 4" xfId="3262" xr:uid="{00000000-0005-0000-0000-0000FD0E0000}"/>
    <cellStyle name="Финансовый 3 7 4 2" xfId="4654" xr:uid="{60ECB50C-CF78-4BEA-BD7A-3606CF4BD74C}"/>
    <cellStyle name="Финансовый 3 7 5" xfId="3049" xr:uid="{00000000-0005-0000-0000-0000FE0E0000}"/>
    <cellStyle name="Финансовый 3 7 5 2" xfId="4441" xr:uid="{690086AC-B650-4BBA-B3AD-EDAA2F1FD6C0}"/>
    <cellStyle name="Финансовый 3 7 6" xfId="4079" xr:uid="{4BBFF32B-5B67-4E07-A275-A88F7DD4601B}"/>
    <cellStyle name="Финансовый 3 8" xfId="2826" xr:uid="{00000000-0005-0000-0000-0000FF0E0000}"/>
    <cellStyle name="Финансовый 3 9" xfId="2588" xr:uid="{00000000-0005-0000-0000-0000000F0000}"/>
    <cellStyle name="Финансовый 3 9 2" xfId="3633" xr:uid="{00000000-0005-0000-0000-0000010F0000}"/>
    <cellStyle name="Финансовый 3 9 2 2" xfId="5014" xr:uid="{D3D660EE-1E0D-4B2A-9FA2-238F92B3D57F}"/>
    <cellStyle name="Финансовый 3 9 3" xfId="3265" xr:uid="{00000000-0005-0000-0000-0000020F0000}"/>
    <cellStyle name="Финансовый 3 9 3 2" xfId="4657" xr:uid="{AA35DC02-D171-46B5-97C4-1A39EFD1FAB6}"/>
    <cellStyle name="Финансовый 3 9 4" xfId="4082" xr:uid="{6A755412-A33C-4053-925F-6D7C9418D481}"/>
    <cellStyle name="Финансовый 4" xfId="2270" xr:uid="{00000000-0005-0000-0000-0000030F0000}"/>
    <cellStyle name="Финансовый 5" xfId="2315" xr:uid="{00000000-0005-0000-0000-0000040F0000}"/>
    <cellStyle name="Финансовый 5 2" xfId="3816" xr:uid="{00000000-0005-0000-0000-0000050F0000}"/>
    <cellStyle name="Финансовый 5 2 2" xfId="5197" xr:uid="{6BD0A751-9186-4332-99EA-3A6713499BCF}"/>
    <cellStyle name="Финансовый 5 3" xfId="3459" xr:uid="{00000000-0005-0000-0000-0000060F0000}"/>
    <cellStyle name="Финансовый 5 3 2" xfId="4840" xr:uid="{51A4084A-1E25-4FEE-B011-E79EAEB703F2}"/>
    <cellStyle name="Финансовый 5 4" xfId="3091" xr:uid="{00000000-0005-0000-0000-0000070F0000}"/>
    <cellStyle name="Финансовый 5 4 2" xfId="4483" xr:uid="{7234247D-B1D3-4696-AF87-6A46A0BD32E7}"/>
    <cellStyle name="Финансовый 5 5" xfId="2871" xr:uid="{00000000-0005-0000-0000-0000080F0000}"/>
    <cellStyle name="Финансовый 5 5 2" xfId="4266" xr:uid="{7BCECD91-CC6E-4AB1-9F95-87D5415C9BEE}"/>
    <cellStyle name="Финансовый 5 6" xfId="5214" xr:uid="{115AB5CC-D81C-4863-86F4-823C9C1079C5}"/>
    <cellStyle name="Финансовый 5 7" xfId="3906" xr:uid="{F440044E-FB11-42B4-8095-CF89582092FE}"/>
    <cellStyle name="Финансовый 6" xfId="2823" xr:uid="{00000000-0005-0000-0000-0000090F0000}"/>
    <cellStyle name="Финансовый 6 2" xfId="3809" xr:uid="{00000000-0005-0000-0000-00000A0F0000}"/>
    <cellStyle name="Финансовый 6 2 2" xfId="5190" xr:uid="{2EB530CB-69AA-41DF-A5CF-4AAD95ABF100}"/>
    <cellStyle name="Финансовый 6 3" xfId="3452" xr:uid="{00000000-0005-0000-0000-00000B0F0000}"/>
    <cellStyle name="Финансовый 6 3 2" xfId="4833" xr:uid="{0549DF05-C4E2-42CF-AEF2-0BE17030D3F4}"/>
    <cellStyle name="Финансовый 6 4" xfId="3083" xr:uid="{00000000-0005-0000-0000-00000C0F0000}"/>
    <cellStyle name="Финансовый 6 4 2" xfId="4475" xr:uid="{046C33D4-C1E1-407B-9FEE-74DF1BF60151}"/>
    <cellStyle name="Финансовый 6 5" xfId="4259" xr:uid="{638BF049-BB86-4404-B02D-C2FF01A7AE54}"/>
    <cellStyle name="Финансовый 7" xfId="5207" xr:uid="{B61D5637-484D-47ED-B5B1-58D18D51D91F}"/>
    <cellStyle name="Финансовый 8" xfId="3898" xr:uid="{96463DF8-81DD-4FAE-93CD-746863CC18B1}"/>
    <cellStyle name="Хороший 2" xfId="2415" xr:uid="{00000000-0005-0000-0000-00000D0F0000}"/>
    <cellStyle name="Хороший 2 2" xfId="3823" xr:uid="{00000000-0005-0000-0000-00000E0F0000}"/>
    <cellStyle name="Хороший 3" xfId="2358" xr:uid="{00000000-0005-0000-0000-00000F0F0000}"/>
    <cellStyle name="Џђћ–…ќ’ќ›‰" xfId="2271" xr:uid="{00000000-0005-0000-0000-0000100F0000}"/>
    <cellStyle name="ШАУ" xfId="2272" xr:uid="{00000000-0005-0000-0000-0000110F0000}"/>
    <cellStyle name="ШАУ 2" xfId="2273" xr:uid="{00000000-0005-0000-0000-0000120F0000}"/>
    <cellStyle name="ШАУ 2 2" xfId="2274" xr:uid="{00000000-0005-0000-0000-0000130F0000}"/>
    <cellStyle name="ШАУ 2 2 2" xfId="2275" xr:uid="{00000000-0005-0000-0000-0000140F0000}"/>
    <cellStyle name="ШАУ 2 3" xfId="2276" xr:uid="{00000000-0005-0000-0000-0000150F0000}"/>
    <cellStyle name="ШАУ 3" xfId="2277" xr:uid="{00000000-0005-0000-0000-0000160F0000}"/>
    <cellStyle name="ШАУ 3 2" xfId="2278" xr:uid="{00000000-0005-0000-0000-0000170F0000}"/>
    <cellStyle name="ШАУ 3 2 2" xfId="2279" xr:uid="{00000000-0005-0000-0000-0000180F0000}"/>
    <cellStyle name="ШАУ 3 3" xfId="2280" xr:uid="{00000000-0005-0000-0000-0000190F0000}"/>
  </cellStyles>
  <dxfs count="0"/>
  <tableStyles count="0" defaultTableStyle="TableStyleMedium2" defaultPivotStyle="PivotStyleLight16"/>
  <colors>
    <mruColors>
      <color rgb="FFFFFFCC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3;&#1091;&#1078;&#1073;&#1072;%20&#1087;&#1086;%20&#1101;&#1082;&#1086;&#1085;&#1086;&#1084;&#1080;&#1082;&#1077;%20&#1080;%20&#1092;&#1080;&#1085;&#1072;&#1085;&#1089;&#1072;&#1084;/&#1057;&#1083;&#1091;&#1078;&#1073;&#1072;%20&#1087;&#1086;%20&#1101;&#1082;&#1086;&#1085;&#1086;&#1084;&#1080;&#1082;&#1077;/&#1057;&#1082;&#1072;&#1095;&#1082;&#1086;&#1074;&#1072;%20&#1053;.&#1048;/&#1054;&#1090;&#1095;&#1077;&#1090;&#1099;%202024/&#1060;&#1086;&#1088;&#1084;&#1072;%202%20&#1050;&#1069;%202024%20&#1075;&#1086;&#1076;%20&#1092;&#1072;&#1082;&#1090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элементам"/>
      <sheetName val="СВОД"/>
      <sheetName val="Передача эл-энергии"/>
      <sheetName val="Столовая"/>
      <sheetName val="Прочая деятельность"/>
      <sheetName val="Свод по ОТО"/>
      <sheetName val="Свод по СМР"/>
      <sheetName val="Аренда имущества"/>
      <sheetName val="Поверка"/>
      <sheetName val="Ремонт"/>
      <sheetName val="Услуги спецтехники"/>
      <sheetName val="Тех. присоединение "/>
      <sheetName val="ОТО БРЭС"/>
      <sheetName val="ОТО КРЭС"/>
      <sheetName val="ОТО ПС№9 &quot;Краснобродская&quot;"/>
      <sheetName val="ОТО Алексиевская"/>
      <sheetName val="ОТО Заречная"/>
      <sheetName val="ОТО Мрасская"/>
      <sheetName val="ОТО КЛ ВЛ"/>
      <sheetName val="ОТО Сантехлит"/>
      <sheetName val="ОТО Спутник"/>
      <sheetName val="ОТО ПС Виноградовская"/>
      <sheetName val="ОТО ПС Задубровская"/>
      <sheetName val="ОТО ПС &quot;Карагайлинская&quot;"/>
      <sheetName val="ОТО КеНоТЭК"/>
      <sheetName val="ОТО ПС &quot;Черемшанская&quot;"/>
      <sheetName val="ОТО Южная Глубокая"/>
      <sheetName val="ОТО ПС &quot;Троицкая&quot;"/>
      <sheetName val="ОТО ПС Вентиляторная"/>
      <sheetName val="ОТО Кузбассвязьуголь"/>
      <sheetName val="ОТО КТК"/>
      <sheetName val="ОТО Шахта Алардинская"/>
      <sheetName val="ОТО РУК ш.Усковская"/>
      <sheetName val="ОТО РУК ш.Есаульская"/>
      <sheetName val="ОТО РУК ш.Ерунаковская"/>
      <sheetName val="ОТО Санаторий КБ"/>
      <sheetName val="ОТО Кыргайская"/>
      <sheetName val="ОТО Листвяжная"/>
      <sheetName val="ПС Удачная"/>
      <sheetName val="Шерегеш"/>
      <sheetName val="ПС Уткинская"/>
      <sheetName val="Ж.д.пути ст.Технологическая"/>
      <sheetName val="Переустройство передвижной лини"/>
      <sheetName val="АСТУЭ Кедровский"/>
      <sheetName val="Углерод"/>
      <sheetName val="Тех.перевооруж.погр.комплекса"/>
      <sheetName val="ВЛ-35кВ С-1,2"/>
      <sheetName val="ВЛ-35кВ Талдинская до ПС Удачна"/>
      <sheetName val="ВЛ-110кВ до ПС Владимировская"/>
      <sheetName val="ВЛ-35кВ У-31,34"/>
      <sheetName val="СТРОЙАЛЬЯНС"/>
      <sheetName val="ВЛ-6 кВ от ПС Уткинская"/>
      <sheetName val="ЭлКо Юрково"/>
    </sheetNames>
    <sheetDataSet>
      <sheetData sheetId="0">
        <row r="10">
          <cell r="BP10">
            <v>81.058749999999975</v>
          </cell>
          <cell r="BR10">
            <v>81.058666666666667</v>
          </cell>
        </row>
        <row r="50">
          <cell r="BP50">
            <v>14964.394642193703</v>
          </cell>
          <cell r="BR50">
            <v>16982.288359999999</v>
          </cell>
        </row>
        <row r="51">
          <cell r="BP51">
            <v>52003.749737550002</v>
          </cell>
          <cell r="BR51">
            <v>14087.18518</v>
          </cell>
        </row>
        <row r="70">
          <cell r="BP70">
            <v>0</v>
          </cell>
          <cell r="BR70">
            <v>246.10275999999999</v>
          </cell>
        </row>
        <row r="74">
          <cell r="BP74">
            <v>135089.80022938395</v>
          </cell>
          <cell r="BR74">
            <v>162910.00159999999</v>
          </cell>
        </row>
        <row r="78">
          <cell r="BP78">
            <v>40526.94006881518</v>
          </cell>
          <cell r="BR78">
            <v>50776.57228</v>
          </cell>
        </row>
        <row r="79">
          <cell r="BP79">
            <v>756.50288128455009</v>
          </cell>
          <cell r="BR79">
            <v>959.46914000000004</v>
          </cell>
        </row>
        <row r="80">
          <cell r="BR80">
            <v>0</v>
          </cell>
        </row>
        <row r="82">
          <cell r="BR82">
            <v>0</v>
          </cell>
        </row>
        <row r="83">
          <cell r="BR83">
            <v>0</v>
          </cell>
        </row>
        <row r="88">
          <cell r="BP88">
            <v>65881.782967333536</v>
          </cell>
          <cell r="BR88">
            <v>63446.850350000008</v>
          </cell>
        </row>
        <row r="89">
          <cell r="BP89">
            <v>25272.345960000002</v>
          </cell>
          <cell r="BR89">
            <v>25297.747590000003</v>
          </cell>
        </row>
        <row r="98">
          <cell r="BP98">
            <v>268.83</v>
          </cell>
          <cell r="BR98">
            <v>268.81799999999998</v>
          </cell>
        </row>
        <row r="99">
          <cell r="BP99">
            <v>4539.0750636750008</v>
          </cell>
          <cell r="BR99">
            <v>4404.9098699999995</v>
          </cell>
        </row>
        <row r="101">
          <cell r="BP101">
            <v>339.38560416666667</v>
          </cell>
          <cell r="BR101">
            <v>333.28800000000001</v>
          </cell>
        </row>
        <row r="103">
          <cell r="BR103">
            <v>1.2270799999999999</v>
          </cell>
        </row>
        <row r="169">
          <cell r="BP169">
            <v>435856.47244561091</v>
          </cell>
          <cell r="BR169">
            <v>416536.80657041818</v>
          </cell>
        </row>
        <row r="172">
          <cell r="BR172">
            <v>4575.1639300000006</v>
          </cell>
        </row>
        <row r="173">
          <cell r="BP173">
            <v>3407.1750608713473</v>
          </cell>
          <cell r="BR173">
            <v>3407.04486</v>
          </cell>
        </row>
        <row r="175">
          <cell r="BR175">
            <v>4363.6700799999999</v>
          </cell>
        </row>
        <row r="189">
          <cell r="BR189">
            <v>15275.261640000002</v>
          </cell>
        </row>
        <row r="197">
          <cell r="BP197">
            <v>544.60482000000002</v>
          </cell>
        </row>
        <row r="202">
          <cell r="BP202">
            <v>10400.279517111358</v>
          </cell>
          <cell r="BR202">
            <v>12139.072600000001</v>
          </cell>
        </row>
        <row r="204">
          <cell r="BP204">
            <v>590.13014145000011</v>
          </cell>
        </row>
        <row r="209">
          <cell r="BP209">
            <v>3573.883066543699</v>
          </cell>
          <cell r="BR209">
            <v>4914.8252100000009</v>
          </cell>
        </row>
        <row r="210">
          <cell r="BP210">
            <v>0</v>
          </cell>
          <cell r="BR210">
            <v>-8570.0483700000004</v>
          </cell>
        </row>
        <row r="211">
          <cell r="BP211">
            <v>0</v>
          </cell>
          <cell r="BR211">
            <v>0</v>
          </cell>
        </row>
      </sheetData>
      <sheetData sheetId="1">
        <row r="199">
          <cell r="BP199">
            <v>170.53199920394491</v>
          </cell>
          <cell r="BR199">
            <v>181.60776999999999</v>
          </cell>
        </row>
        <row r="248">
          <cell r="BP248">
            <v>5862.2049767259759</v>
          </cell>
          <cell r="BR248">
            <v>4877.6750000000002</v>
          </cell>
        </row>
        <row r="320">
          <cell r="BP320">
            <v>47335.932953146243</v>
          </cell>
          <cell r="BR320">
            <v>49213.007920018194</v>
          </cell>
        </row>
      </sheetData>
      <sheetData sheetId="2">
        <row r="5">
          <cell r="BP5">
            <v>248067.331637236</v>
          </cell>
          <cell r="BR5">
            <v>252298.91303684851</v>
          </cell>
        </row>
        <row r="10">
          <cell r="BP10">
            <v>81.058749999999975</v>
          </cell>
          <cell r="BR10">
            <v>81.058666666666667</v>
          </cell>
        </row>
        <row r="13">
          <cell r="BP13">
            <v>419902.51199999999</v>
          </cell>
          <cell r="BR13">
            <v>419069.99400000001</v>
          </cell>
        </row>
        <row r="22">
          <cell r="BP22">
            <v>247242.13787584371</v>
          </cell>
          <cell r="BR22">
            <v>274682.1909704</v>
          </cell>
        </row>
        <row r="25">
          <cell r="BP25">
            <v>4999.5436168895649</v>
          </cell>
          <cell r="BR25">
            <v>5438.4314300000005</v>
          </cell>
        </row>
        <row r="27">
          <cell r="BP27">
            <v>628.15300000000002</v>
          </cell>
          <cell r="BR27">
            <v>991.56155000000001</v>
          </cell>
        </row>
        <row r="30">
          <cell r="BP30">
            <v>9646.849549999999</v>
          </cell>
          <cell r="BR30">
            <v>7328.9233000000004</v>
          </cell>
        </row>
        <row r="43">
          <cell r="BP43">
            <v>1136.32882</v>
          </cell>
          <cell r="BR43">
            <v>2173.0887600000001</v>
          </cell>
        </row>
        <row r="44">
          <cell r="BP44">
            <v>6531.1981669999986</v>
          </cell>
          <cell r="BR44">
            <v>5593.1489899999997</v>
          </cell>
        </row>
        <row r="48">
          <cell r="BP48">
            <v>2251.8973428031595</v>
          </cell>
          <cell r="BR48">
            <v>2650.3838000000001</v>
          </cell>
        </row>
        <row r="372">
          <cell r="BP372">
            <v>489.25700000000001</v>
          </cell>
          <cell r="BR372">
            <v>565.72400000000005</v>
          </cell>
        </row>
        <row r="377">
          <cell r="BP377">
            <v>9923.52</v>
          </cell>
          <cell r="BR377">
            <v>9821.7639999999992</v>
          </cell>
        </row>
      </sheetData>
      <sheetData sheetId="3">
        <row r="5">
          <cell r="BP5">
            <v>450</v>
          </cell>
          <cell r="BR5">
            <v>353.41534999999999</v>
          </cell>
        </row>
      </sheetData>
      <sheetData sheetId="4">
        <row r="5">
          <cell r="BP5">
            <v>173421.50535652775</v>
          </cell>
          <cell r="BR5">
            <v>94954.272354660017</v>
          </cell>
        </row>
        <row r="51">
          <cell r="BP51">
            <v>50682.059599999993</v>
          </cell>
          <cell r="BR51">
            <v>12155.444170000001</v>
          </cell>
        </row>
        <row r="74">
          <cell r="BP74">
            <v>43329.684225640318</v>
          </cell>
          <cell r="BR74">
            <v>49648.005700000009</v>
          </cell>
        </row>
        <row r="78">
          <cell r="BP78">
            <v>12998.905267692095</v>
          </cell>
          <cell r="BR78">
            <v>14842.65057</v>
          </cell>
        </row>
        <row r="79">
          <cell r="BP79">
            <v>242.64623166358575</v>
          </cell>
          <cell r="BR79">
            <v>276.34657000000004</v>
          </cell>
        </row>
        <row r="88">
          <cell r="BP88">
            <v>10060.145279999997</v>
          </cell>
          <cell r="BR88">
            <v>4470.5719199999994</v>
          </cell>
        </row>
        <row r="99">
          <cell r="BP99">
            <v>1541.7311487750001</v>
          </cell>
          <cell r="BR99">
            <v>1514.96984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AE20"/>
  <sheetViews>
    <sheetView zoomScale="60" workbookViewId="0">
      <selection activeCell="A6" sqref="A6:AC6"/>
    </sheetView>
  </sheetViews>
  <sheetFormatPr defaultColWidth="9.140625" defaultRowHeight="15.75"/>
  <cols>
    <col min="1" max="1" width="11.140625" style="1" bestFit="1" customWidth="1"/>
    <col min="2" max="2" width="12.5703125" style="1" bestFit="1" customWidth="1"/>
    <col min="3" max="3" width="18.5703125" style="1" bestFit="1" customWidth="1"/>
    <col min="4" max="4" width="13.5703125" style="1" bestFit="1" customWidth="1"/>
    <col min="5" max="5" width="17.28515625" style="1" bestFit="1" customWidth="1"/>
    <col min="6" max="6" width="13" style="1" bestFit="1" customWidth="1"/>
    <col min="7" max="7" width="13.42578125" style="1" bestFit="1" customWidth="1"/>
    <col min="8" max="8" width="11.5703125" style="1" bestFit="1" customWidth="1"/>
    <col min="9" max="9" width="13.140625" style="1" bestFit="1" customWidth="1"/>
    <col min="10" max="10" width="15.5703125" style="1" bestFit="1" customWidth="1"/>
    <col min="11" max="11" width="16.7109375" style="1" bestFit="1" customWidth="1"/>
    <col min="12" max="12" width="15.28515625" style="1" bestFit="1" customWidth="1"/>
    <col min="13" max="13" width="14.42578125" style="1" bestFit="1" customWidth="1"/>
    <col min="14" max="14" width="11" style="1" bestFit="1" customWidth="1"/>
    <col min="15" max="15" width="16.28515625" style="1" bestFit="1" customWidth="1"/>
    <col min="16" max="16" width="15.85546875" style="1" bestFit="1" customWidth="1"/>
    <col min="17" max="17" width="11.28515625" style="1" bestFit="1" customWidth="1"/>
    <col min="18" max="18" width="19.140625" style="1" bestFit="1" customWidth="1"/>
    <col min="19" max="19" width="10.5703125" style="1" bestFit="1" customWidth="1"/>
    <col min="20" max="20" width="9.140625" style="1" bestFit="1"/>
    <col min="21" max="21" width="10.140625" style="1" bestFit="1" customWidth="1"/>
    <col min="22" max="22" width="9.140625" style="1" bestFit="1"/>
    <col min="23" max="23" width="10.5703125" style="1" bestFit="1" customWidth="1"/>
    <col min="24" max="24" width="9.140625" style="1" bestFit="1"/>
    <col min="25" max="25" width="10.140625" style="1" bestFit="1" customWidth="1"/>
    <col min="26" max="26" width="9.140625" style="1" bestFit="1"/>
    <col min="27" max="27" width="10.140625" style="1" bestFit="1" customWidth="1"/>
    <col min="28" max="28" width="9.140625" style="1" bestFit="1"/>
    <col min="29" max="29" width="18.85546875" style="1" bestFit="1" customWidth="1"/>
    <col min="30" max="30" width="3.140625" style="1" bestFit="1" customWidth="1"/>
    <col min="31" max="31" width="9.140625" style="1" bestFit="1"/>
    <col min="32" max="16384" width="9.140625" style="1"/>
  </cols>
  <sheetData>
    <row r="1" spans="1:31" ht="18.75">
      <c r="AC1" s="2" t="s">
        <v>0</v>
      </c>
      <c r="AD1" s="3"/>
      <c r="AE1" s="2"/>
    </row>
    <row r="2" spans="1:31" ht="18.75">
      <c r="AC2" s="2" t="s">
        <v>1</v>
      </c>
      <c r="AD2" s="3"/>
      <c r="AE2" s="2"/>
    </row>
    <row r="3" spans="1:31" ht="18.75">
      <c r="H3" s="4"/>
      <c r="AC3" s="2" t="s">
        <v>2</v>
      </c>
      <c r="AD3" s="3"/>
      <c r="AE3" s="2"/>
    </row>
    <row r="4" spans="1:31" ht="18.75">
      <c r="AC4" s="3"/>
      <c r="AD4" s="3"/>
      <c r="AE4" s="2"/>
    </row>
    <row r="5" spans="1:31" ht="18.75">
      <c r="A5" s="349" t="s">
        <v>3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"/>
      <c r="AE5" s="2"/>
    </row>
    <row r="6" spans="1:31" ht="18.75">
      <c r="A6" s="349" t="s">
        <v>4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"/>
      <c r="AE6" s="2"/>
    </row>
    <row r="7" spans="1:31" ht="18.75">
      <c r="A7" s="349" t="s">
        <v>5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"/>
      <c r="AE7" s="2"/>
    </row>
    <row r="8" spans="1:31" ht="18.7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3"/>
      <c r="AE8" s="2"/>
    </row>
    <row r="9" spans="1:31" ht="18.75">
      <c r="A9" s="347" t="s">
        <v>6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"/>
      <c r="AE9" s="2"/>
    </row>
    <row r="10" spans="1:31" ht="32.25" customHeight="1">
      <c r="A10" s="347" t="s">
        <v>7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"/>
      <c r="AE10" s="2"/>
    </row>
    <row r="11" spans="1:31" ht="43.5" customHeight="1">
      <c r="A11" s="347" t="s">
        <v>8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"/>
      <c r="AE11" s="2"/>
    </row>
    <row r="12" spans="1:31" ht="15.75" customHeight="1">
      <c r="L12" s="348" t="s">
        <v>9</v>
      </c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AC12" s="3"/>
      <c r="AD12" s="3"/>
      <c r="AE12" s="2"/>
    </row>
    <row r="13" spans="1:31" ht="45.75" customHeight="1">
      <c r="O13" s="8"/>
      <c r="P13" s="8"/>
      <c r="Q13" s="8"/>
      <c r="R13" s="8"/>
      <c r="S13" s="9"/>
      <c r="T13" s="9"/>
      <c r="U13" s="9"/>
      <c r="V13" s="9"/>
      <c r="W13" s="9"/>
      <c r="AC13" s="3"/>
      <c r="AD13" s="3"/>
      <c r="AE13" s="2"/>
    </row>
    <row r="14" spans="1:31" ht="30" customHeight="1">
      <c r="A14" s="346" t="s">
        <v>10</v>
      </c>
      <c r="B14" s="346" t="s">
        <v>11</v>
      </c>
      <c r="C14" s="346" t="s">
        <v>12</v>
      </c>
      <c r="D14" s="346" t="s">
        <v>13</v>
      </c>
      <c r="E14" s="346" t="s">
        <v>14</v>
      </c>
      <c r="F14" s="346" t="s">
        <v>15</v>
      </c>
      <c r="G14" s="346" t="s">
        <v>16</v>
      </c>
      <c r="H14" s="346" t="s">
        <v>17</v>
      </c>
      <c r="I14" s="346"/>
      <c r="J14" s="346"/>
      <c r="K14" s="346"/>
      <c r="L14" s="346"/>
      <c r="M14" s="346"/>
      <c r="N14" s="346"/>
      <c r="O14" s="346"/>
      <c r="P14" s="346"/>
      <c r="Q14" s="346"/>
      <c r="R14" s="346" t="s">
        <v>18</v>
      </c>
      <c r="S14" s="346" t="s">
        <v>19</v>
      </c>
      <c r="T14" s="346"/>
      <c r="U14" s="346"/>
      <c r="V14" s="346"/>
      <c r="W14" s="346"/>
      <c r="X14" s="346"/>
      <c r="Y14" s="346"/>
      <c r="Z14" s="346"/>
      <c r="AA14" s="346"/>
      <c r="AB14" s="346"/>
      <c r="AC14" s="346" t="s">
        <v>20</v>
      </c>
      <c r="AD14" s="11"/>
    </row>
    <row r="15" spans="1:31" ht="30.75" customHeight="1">
      <c r="A15" s="346"/>
      <c r="B15" s="346"/>
      <c r="C15" s="346"/>
      <c r="D15" s="346"/>
      <c r="E15" s="346"/>
      <c r="F15" s="346"/>
      <c r="G15" s="346"/>
      <c r="H15" s="346" t="s">
        <v>21</v>
      </c>
      <c r="I15" s="346"/>
      <c r="J15" s="346"/>
      <c r="K15" s="346"/>
      <c r="L15" s="346"/>
      <c r="M15" s="346" t="s">
        <v>22</v>
      </c>
      <c r="N15" s="346"/>
      <c r="O15" s="346"/>
      <c r="P15" s="346"/>
      <c r="Q15" s="346"/>
      <c r="R15" s="346"/>
      <c r="S15" s="346" t="s">
        <v>23</v>
      </c>
      <c r="T15" s="346"/>
      <c r="U15" s="346" t="s">
        <v>24</v>
      </c>
      <c r="V15" s="346"/>
      <c r="W15" s="346" t="s">
        <v>25</v>
      </c>
      <c r="X15" s="346"/>
      <c r="Y15" s="346" t="s">
        <v>26</v>
      </c>
      <c r="Z15" s="346"/>
      <c r="AA15" s="346" t="s">
        <v>27</v>
      </c>
      <c r="AB15" s="346"/>
      <c r="AC15" s="346"/>
      <c r="AD15" s="11"/>
    </row>
    <row r="16" spans="1:31" ht="105" customHeight="1">
      <c r="A16" s="346"/>
      <c r="B16" s="346"/>
      <c r="C16" s="346"/>
      <c r="D16" s="346"/>
      <c r="E16" s="346"/>
      <c r="F16" s="346"/>
      <c r="G16" s="346"/>
      <c r="H16" s="346" t="s">
        <v>23</v>
      </c>
      <c r="I16" s="346" t="s">
        <v>24</v>
      </c>
      <c r="J16" s="346" t="s">
        <v>25</v>
      </c>
      <c r="K16" s="346" t="s">
        <v>26</v>
      </c>
      <c r="L16" s="346" t="s">
        <v>27</v>
      </c>
      <c r="M16" s="346" t="s">
        <v>28</v>
      </c>
      <c r="N16" s="6" t="s">
        <v>24</v>
      </c>
      <c r="O16" s="346" t="s">
        <v>25</v>
      </c>
      <c r="P16" s="346" t="s">
        <v>26</v>
      </c>
      <c r="Q16" s="346" t="s">
        <v>27</v>
      </c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11"/>
    </row>
    <row r="17" spans="1:30" ht="106.5" customHeight="1">
      <c r="A17" s="346"/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O17" s="346"/>
      <c r="P17" s="346"/>
      <c r="Q17" s="346"/>
      <c r="R17" s="346"/>
      <c r="S17" s="10" t="s">
        <v>29</v>
      </c>
      <c r="T17" s="10" t="s">
        <v>30</v>
      </c>
      <c r="U17" s="10" t="s">
        <v>29</v>
      </c>
      <c r="V17" s="10" t="s">
        <v>30</v>
      </c>
      <c r="W17" s="10" t="s">
        <v>29</v>
      </c>
      <c r="X17" s="10" t="s">
        <v>30</v>
      </c>
      <c r="Y17" s="10" t="s">
        <v>29</v>
      </c>
      <c r="Z17" s="10" t="s">
        <v>30</v>
      </c>
      <c r="AA17" s="10" t="s">
        <v>29</v>
      </c>
      <c r="AB17" s="10" t="s">
        <v>30</v>
      </c>
      <c r="AC17" s="346"/>
      <c r="AD17" s="11"/>
    </row>
    <row r="18" spans="1:30" ht="18" customHeight="1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  <c r="K18" s="10">
        <v>11</v>
      </c>
      <c r="L18" s="10">
        <v>12</v>
      </c>
      <c r="M18" s="10">
        <v>13</v>
      </c>
      <c r="N18" s="10">
        <v>14</v>
      </c>
      <c r="O18" s="10">
        <v>15</v>
      </c>
      <c r="P18" s="10">
        <v>16</v>
      </c>
      <c r="Q18" s="10">
        <v>17</v>
      </c>
      <c r="R18" s="10">
        <v>18</v>
      </c>
      <c r="S18" s="10">
        <v>19</v>
      </c>
      <c r="T18" s="10">
        <v>20</v>
      </c>
      <c r="U18" s="10">
        <v>21</v>
      </c>
      <c r="V18" s="10">
        <v>22</v>
      </c>
      <c r="W18" s="10">
        <v>23</v>
      </c>
      <c r="X18" s="10">
        <v>24</v>
      </c>
      <c r="Y18" s="10">
        <v>25</v>
      </c>
      <c r="Z18" s="10">
        <v>26</v>
      </c>
      <c r="AA18" s="10">
        <v>27</v>
      </c>
      <c r="AB18" s="10">
        <v>28</v>
      </c>
      <c r="AC18" s="10">
        <v>29</v>
      </c>
      <c r="AD18" s="11"/>
    </row>
    <row r="19" spans="1:30" ht="24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1"/>
    </row>
    <row r="20" spans="1:30" ht="42" customHeight="1">
      <c r="A20" s="12"/>
      <c r="B20" s="345" t="s">
        <v>31</v>
      </c>
      <c r="C20" s="34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1"/>
    </row>
  </sheetData>
  <mergeCells count="35">
    <mergeCell ref="A5:AC5"/>
    <mergeCell ref="A6:AC6"/>
    <mergeCell ref="A7:AC7"/>
    <mergeCell ref="A9:AC9"/>
    <mergeCell ref="A10:AC10"/>
    <mergeCell ref="A11:AC11"/>
    <mergeCell ref="L12:Y12"/>
    <mergeCell ref="A14:A17"/>
    <mergeCell ref="B14:B17"/>
    <mergeCell ref="C14:C17"/>
    <mergeCell ref="D14:D17"/>
    <mergeCell ref="E14:E17"/>
    <mergeCell ref="F14:F17"/>
    <mergeCell ref="G14:G17"/>
    <mergeCell ref="H14:Q14"/>
    <mergeCell ref="R14:R17"/>
    <mergeCell ref="S14:AB14"/>
    <mergeCell ref="AC14:AC17"/>
    <mergeCell ref="H15:L15"/>
    <mergeCell ref="M15:Q15"/>
    <mergeCell ref="S15:T16"/>
    <mergeCell ref="B20:C20"/>
    <mergeCell ref="U15:V16"/>
    <mergeCell ref="W15:X16"/>
    <mergeCell ref="Y15:Z16"/>
    <mergeCell ref="AA15:AB16"/>
    <mergeCell ref="H16:H17"/>
    <mergeCell ref="I16:I17"/>
    <mergeCell ref="J16:J17"/>
    <mergeCell ref="K16:K17"/>
    <mergeCell ref="L16:L17"/>
    <mergeCell ref="M16:M17"/>
    <mergeCell ref="O16:O17"/>
    <mergeCell ref="P16:P17"/>
    <mergeCell ref="Q16:Q17"/>
  </mergeCells>
  <pageMargins left="0.7" right="0.7" top="0.75" bottom="0.75" header="0.3" footer="0.3"/>
  <pageSetup paperSize="9" scale="23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  <pageSetUpPr fitToPage="1"/>
  </sheetPr>
  <dimension ref="A1:AC52"/>
  <sheetViews>
    <sheetView tabSelected="1" zoomScale="60" zoomScaleNormal="60" workbookViewId="0">
      <selection activeCell="R30" sqref="R30"/>
    </sheetView>
  </sheetViews>
  <sheetFormatPr defaultColWidth="9.140625" defaultRowHeight="18.75"/>
  <cols>
    <col min="1" max="1" width="14.28515625" style="20" bestFit="1" customWidth="1"/>
    <col min="2" max="2" width="49" style="20" bestFit="1" customWidth="1"/>
    <col min="3" max="3" width="28.7109375" style="20" bestFit="1" customWidth="1"/>
    <col min="4" max="4" width="22.7109375" style="20" bestFit="1" customWidth="1"/>
    <col min="5" max="5" width="20.85546875" style="20" bestFit="1" customWidth="1"/>
    <col min="6" max="6" width="24.85546875" style="20" bestFit="1" customWidth="1"/>
    <col min="7" max="8" width="13.85546875" style="20" bestFit="1" customWidth="1"/>
    <col min="9" max="9" width="16" style="20" bestFit="1" customWidth="1"/>
    <col min="10" max="12" width="13.140625" style="20" bestFit="1" customWidth="1"/>
    <col min="13" max="13" width="13.85546875" style="20" bestFit="1" customWidth="1"/>
    <col min="14" max="14" width="13.140625" style="20" bestFit="1" customWidth="1"/>
    <col min="15" max="15" width="14.140625" style="20" bestFit="1" customWidth="1"/>
    <col min="16" max="16" width="13.140625" style="20" bestFit="1" customWidth="1"/>
    <col min="17" max="17" width="26.140625" style="20" bestFit="1" customWidth="1"/>
    <col min="18" max="18" width="12" style="20" bestFit="1" customWidth="1"/>
    <col min="19" max="19" width="15" style="20" bestFit="1" customWidth="1"/>
    <col min="20" max="20" width="54.42578125" style="20" customWidth="1"/>
    <col min="21" max="21" width="1.7109375" style="20" bestFit="1" customWidth="1"/>
    <col min="22" max="22" width="9.140625" style="20" bestFit="1"/>
    <col min="23" max="23" width="11.5703125" style="20" bestFit="1" customWidth="1"/>
    <col min="24" max="24" width="14.7109375" style="20" bestFit="1" customWidth="1"/>
    <col min="25" max="25" width="9.140625" style="20" bestFit="1"/>
    <col min="26" max="16384" width="9.140625" style="20"/>
  </cols>
  <sheetData>
    <row r="1" spans="1:29">
      <c r="T1" s="24" t="s">
        <v>676</v>
      </c>
    </row>
    <row r="2" spans="1:29">
      <c r="T2" s="24" t="s">
        <v>1</v>
      </c>
    </row>
    <row r="3" spans="1:29">
      <c r="T3" s="24" t="s">
        <v>2</v>
      </c>
    </row>
    <row r="5" spans="1:29" ht="19.5" customHeight="1">
      <c r="A5" s="363" t="s">
        <v>677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</row>
    <row r="6" spans="1:29">
      <c r="A6" s="349" t="s">
        <v>1060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</row>
    <row r="8" spans="1:29">
      <c r="B8" s="33"/>
      <c r="C8" s="33"/>
      <c r="D8" s="33"/>
      <c r="E8" s="33"/>
      <c r="F8" s="33"/>
      <c r="G8" s="33"/>
      <c r="H8" s="33"/>
      <c r="I8" s="33"/>
      <c r="J8" s="34" t="s">
        <v>1057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5"/>
      <c r="V8" s="35"/>
      <c r="W8" s="35"/>
      <c r="X8" s="35"/>
      <c r="Y8" s="35"/>
      <c r="Z8" s="35"/>
      <c r="AA8" s="35"/>
      <c r="AB8" s="35"/>
      <c r="AC8" s="35"/>
    </row>
    <row r="9" spans="1:29">
      <c r="B9" s="33"/>
      <c r="C9" s="33"/>
      <c r="D9" s="33"/>
      <c r="E9" s="33"/>
      <c r="F9" s="33"/>
      <c r="G9" s="33"/>
      <c r="H9" s="33"/>
      <c r="I9" s="33"/>
      <c r="J9" s="34" t="s">
        <v>1035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5"/>
      <c r="V9" s="35"/>
      <c r="W9" s="35"/>
      <c r="X9" s="35"/>
      <c r="Y9" s="35"/>
      <c r="Z9" s="35"/>
      <c r="AA9" s="35"/>
      <c r="AB9" s="35"/>
      <c r="AC9" s="35"/>
    </row>
    <row r="10" spans="1:29">
      <c r="B10" s="33"/>
      <c r="C10" s="33"/>
      <c r="D10" s="33"/>
      <c r="E10" s="33"/>
      <c r="F10" s="33"/>
      <c r="G10" s="33"/>
      <c r="H10" s="33"/>
      <c r="I10" s="33"/>
      <c r="J10" s="34" t="s">
        <v>1036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5"/>
      <c r="V10" s="35"/>
      <c r="W10" s="35"/>
      <c r="X10" s="35"/>
      <c r="Y10" s="35"/>
      <c r="Z10" s="35"/>
      <c r="AA10" s="35"/>
      <c r="AB10" s="35"/>
      <c r="AC10" s="35"/>
    </row>
    <row r="11" spans="1:29" s="1" customFormat="1" ht="21" customHeight="1">
      <c r="A11" s="5"/>
      <c r="B11" s="5"/>
      <c r="C11" s="5"/>
      <c r="D11" s="5"/>
      <c r="E11" s="5"/>
      <c r="F11" s="5"/>
      <c r="G11" s="5"/>
      <c r="I11" s="22" t="s">
        <v>9</v>
      </c>
      <c r="J11" s="36"/>
      <c r="K11" s="36"/>
      <c r="L11" s="36"/>
      <c r="M11" s="36"/>
      <c r="N11" s="36"/>
      <c r="O11" s="36"/>
      <c r="P11" s="36"/>
      <c r="Q11" s="36"/>
      <c r="R11" s="5"/>
      <c r="S11" s="5"/>
      <c r="T11" s="5"/>
    </row>
    <row r="12" spans="1:29">
      <c r="E12" s="37"/>
      <c r="G12" s="38"/>
    </row>
    <row r="13" spans="1:29" ht="128.25" customHeight="1">
      <c r="A13" s="354" t="s">
        <v>10</v>
      </c>
      <c r="B13" s="354" t="s">
        <v>11</v>
      </c>
      <c r="C13" s="354" t="s">
        <v>12</v>
      </c>
      <c r="D13" s="354" t="s">
        <v>13</v>
      </c>
      <c r="E13" s="354" t="s">
        <v>1032</v>
      </c>
      <c r="F13" s="354" t="s">
        <v>1033</v>
      </c>
      <c r="G13" s="354" t="s">
        <v>1034</v>
      </c>
      <c r="H13" s="354"/>
      <c r="I13" s="354"/>
      <c r="J13" s="354"/>
      <c r="K13" s="354"/>
      <c r="L13" s="354"/>
      <c r="M13" s="354"/>
      <c r="N13" s="354"/>
      <c r="O13" s="354"/>
      <c r="P13" s="354"/>
      <c r="Q13" s="354" t="s">
        <v>678</v>
      </c>
      <c r="R13" s="354" t="s">
        <v>679</v>
      </c>
      <c r="S13" s="354"/>
      <c r="T13" s="354" t="s">
        <v>20</v>
      </c>
    </row>
    <row r="14" spans="1:29" ht="29.25" customHeight="1">
      <c r="A14" s="354"/>
      <c r="B14" s="354"/>
      <c r="C14" s="354"/>
      <c r="D14" s="354"/>
      <c r="E14" s="354"/>
      <c r="F14" s="354"/>
      <c r="G14" s="354" t="s">
        <v>680</v>
      </c>
      <c r="H14" s="354"/>
      <c r="I14" s="354" t="s">
        <v>681</v>
      </c>
      <c r="J14" s="354"/>
      <c r="K14" s="354" t="s">
        <v>682</v>
      </c>
      <c r="L14" s="354"/>
      <c r="M14" s="354" t="s">
        <v>683</v>
      </c>
      <c r="N14" s="354"/>
      <c r="O14" s="354" t="s">
        <v>684</v>
      </c>
      <c r="P14" s="354"/>
      <c r="Q14" s="354"/>
      <c r="R14" s="354" t="s">
        <v>29</v>
      </c>
      <c r="S14" s="354" t="s">
        <v>30</v>
      </c>
      <c r="T14" s="354"/>
    </row>
    <row r="15" spans="1:29" ht="37.5" customHeight="1">
      <c r="A15" s="354"/>
      <c r="B15" s="354"/>
      <c r="C15" s="354"/>
      <c r="D15" s="354"/>
      <c r="E15" s="354"/>
      <c r="F15" s="354"/>
      <c r="G15" s="17" t="s">
        <v>21</v>
      </c>
      <c r="H15" s="17" t="s">
        <v>22</v>
      </c>
      <c r="I15" s="17" t="s">
        <v>21</v>
      </c>
      <c r="J15" s="17" t="s">
        <v>22</v>
      </c>
      <c r="K15" s="17" t="s">
        <v>21</v>
      </c>
      <c r="L15" s="17" t="s">
        <v>22</v>
      </c>
      <c r="M15" s="17" t="s">
        <v>21</v>
      </c>
      <c r="N15" s="17" t="s">
        <v>22</v>
      </c>
      <c r="O15" s="17" t="s">
        <v>21</v>
      </c>
      <c r="P15" s="17" t="s">
        <v>22</v>
      </c>
      <c r="Q15" s="354"/>
      <c r="R15" s="354"/>
      <c r="S15" s="354"/>
      <c r="T15" s="354"/>
    </row>
    <row r="16" spans="1:29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  <c r="P16" s="17">
        <v>16</v>
      </c>
      <c r="Q16" s="17">
        <v>17</v>
      </c>
      <c r="R16" s="17">
        <v>18</v>
      </c>
      <c r="S16" s="17">
        <v>19</v>
      </c>
      <c r="T16" s="17">
        <v>20</v>
      </c>
    </row>
    <row r="17" spans="1:24" ht="39" customHeight="1">
      <c r="A17" s="39"/>
      <c r="B17" s="40" t="s">
        <v>31</v>
      </c>
      <c r="C17" s="41"/>
      <c r="D17" s="44">
        <f t="shared" ref="D17:Q17" si="0">D18</f>
        <v>50.579010478148341</v>
      </c>
      <c r="E17" s="43">
        <v>0</v>
      </c>
      <c r="F17" s="44">
        <f t="shared" si="0"/>
        <v>0</v>
      </c>
      <c r="G17" s="44">
        <f t="shared" si="0"/>
        <v>50.579010478148341</v>
      </c>
      <c r="H17" s="44">
        <f t="shared" si="0"/>
        <v>1.6489999960000001</v>
      </c>
      <c r="I17" s="44">
        <f t="shared" si="0"/>
        <v>0</v>
      </c>
      <c r="J17" s="44">
        <f t="shared" si="0"/>
        <v>0</v>
      </c>
      <c r="K17" s="44">
        <f t="shared" si="0"/>
        <v>0.89200000000000002</v>
      </c>
      <c r="L17" s="44">
        <f t="shared" si="0"/>
        <v>1.4499999960000001</v>
      </c>
      <c r="M17" s="44">
        <f t="shared" si="0"/>
        <v>0</v>
      </c>
      <c r="N17" s="44">
        <f t="shared" si="0"/>
        <v>0.19900000000000001</v>
      </c>
      <c r="O17" s="44">
        <f t="shared" si="0"/>
        <v>49.687010478148338</v>
      </c>
      <c r="P17" s="44">
        <f t="shared" si="0"/>
        <v>0</v>
      </c>
      <c r="Q17" s="44">
        <f t="shared" si="0"/>
        <v>48.93001048214834</v>
      </c>
      <c r="R17" s="44">
        <f>R18</f>
        <v>-48.93001048214834</v>
      </c>
      <c r="S17" s="45">
        <f>R17/G17*100</f>
        <v>-96.739754336015693</v>
      </c>
      <c r="T17" s="18"/>
    </row>
    <row r="18" spans="1:24">
      <c r="A18" s="46" t="s">
        <v>685</v>
      </c>
      <c r="B18" s="47" t="s">
        <v>686</v>
      </c>
      <c r="C18" s="46"/>
      <c r="D18" s="44">
        <f>D19+D30</f>
        <v>50.579010478148341</v>
      </c>
      <c r="E18" s="43">
        <v>0</v>
      </c>
      <c r="F18" s="44">
        <f t="shared" ref="F18:R18" si="1">F19+F30</f>
        <v>0</v>
      </c>
      <c r="G18" s="44">
        <f t="shared" si="1"/>
        <v>50.579010478148341</v>
      </c>
      <c r="H18" s="44">
        <f t="shared" si="1"/>
        <v>1.6489999960000001</v>
      </c>
      <c r="I18" s="44">
        <f t="shared" si="1"/>
        <v>0</v>
      </c>
      <c r="J18" s="44">
        <f t="shared" si="1"/>
        <v>0</v>
      </c>
      <c r="K18" s="44">
        <f t="shared" si="1"/>
        <v>0.89200000000000002</v>
      </c>
      <c r="L18" s="44">
        <f t="shared" si="1"/>
        <v>1.4499999960000001</v>
      </c>
      <c r="M18" s="44">
        <f t="shared" si="1"/>
        <v>0</v>
      </c>
      <c r="N18" s="44">
        <f t="shared" si="1"/>
        <v>0.19900000000000001</v>
      </c>
      <c r="O18" s="44">
        <f t="shared" si="1"/>
        <v>49.687010478148338</v>
      </c>
      <c r="P18" s="44">
        <f t="shared" si="1"/>
        <v>0</v>
      </c>
      <c r="Q18" s="44">
        <f t="shared" si="1"/>
        <v>48.93001048214834</v>
      </c>
      <c r="R18" s="44">
        <f t="shared" si="1"/>
        <v>-48.93001048214834</v>
      </c>
      <c r="S18" s="45">
        <f t="shared" ref="S18:S30" si="2">R18/G18*100</f>
        <v>-96.739754336015693</v>
      </c>
      <c r="T18" s="17"/>
    </row>
    <row r="19" spans="1:24" ht="56.25">
      <c r="A19" s="46" t="s">
        <v>187</v>
      </c>
      <c r="B19" s="47" t="s">
        <v>687</v>
      </c>
      <c r="C19" s="46"/>
      <c r="D19" s="44">
        <f>D20+D26</f>
        <v>49.687010478148338</v>
      </c>
      <c r="E19" s="43">
        <v>0</v>
      </c>
      <c r="F19" s="44">
        <f t="shared" ref="F19:R19" si="3">F20+F26</f>
        <v>0</v>
      </c>
      <c r="G19" s="44">
        <f t="shared" si="3"/>
        <v>49.687010478148338</v>
      </c>
      <c r="H19" s="44">
        <f t="shared" si="3"/>
        <v>0</v>
      </c>
      <c r="I19" s="44">
        <f t="shared" si="3"/>
        <v>0</v>
      </c>
      <c r="J19" s="44">
        <f t="shared" si="3"/>
        <v>0</v>
      </c>
      <c r="K19" s="44">
        <f t="shared" si="3"/>
        <v>0</v>
      </c>
      <c r="L19" s="44">
        <f t="shared" si="3"/>
        <v>0</v>
      </c>
      <c r="M19" s="44">
        <f t="shared" si="3"/>
        <v>0</v>
      </c>
      <c r="N19" s="44">
        <f t="shared" si="3"/>
        <v>0</v>
      </c>
      <c r="O19" s="44">
        <f t="shared" si="3"/>
        <v>49.687010478148338</v>
      </c>
      <c r="P19" s="44">
        <f t="shared" si="3"/>
        <v>0</v>
      </c>
      <c r="Q19" s="44">
        <f t="shared" si="3"/>
        <v>49.687010478148338</v>
      </c>
      <c r="R19" s="44">
        <f t="shared" si="3"/>
        <v>-49.687010478148338</v>
      </c>
      <c r="S19" s="45">
        <f t="shared" si="2"/>
        <v>-100</v>
      </c>
      <c r="T19" s="17"/>
    </row>
    <row r="20" spans="1:24" ht="93.75">
      <c r="A20" s="46" t="s">
        <v>615</v>
      </c>
      <c r="B20" s="47" t="s">
        <v>688</v>
      </c>
      <c r="C20" s="46"/>
      <c r="D20" s="44">
        <f t="shared" ref="D20:R20" si="4">D21</f>
        <v>49.687010478148338</v>
      </c>
      <c r="E20" s="43">
        <v>0</v>
      </c>
      <c r="F20" s="44">
        <f t="shared" si="4"/>
        <v>0</v>
      </c>
      <c r="G20" s="44">
        <f t="shared" si="4"/>
        <v>49.687010478148338</v>
      </c>
      <c r="H20" s="44">
        <f t="shared" si="4"/>
        <v>0</v>
      </c>
      <c r="I20" s="44">
        <f t="shared" si="4"/>
        <v>0</v>
      </c>
      <c r="J20" s="44">
        <f t="shared" si="4"/>
        <v>0</v>
      </c>
      <c r="K20" s="44">
        <f t="shared" si="4"/>
        <v>0</v>
      </c>
      <c r="L20" s="44">
        <f t="shared" si="4"/>
        <v>0</v>
      </c>
      <c r="M20" s="44">
        <f t="shared" si="4"/>
        <v>0</v>
      </c>
      <c r="N20" s="44">
        <f t="shared" si="4"/>
        <v>0</v>
      </c>
      <c r="O20" s="44">
        <f t="shared" si="4"/>
        <v>49.687010478148338</v>
      </c>
      <c r="P20" s="44">
        <f t="shared" si="4"/>
        <v>0</v>
      </c>
      <c r="Q20" s="44">
        <f t="shared" si="4"/>
        <v>49.687010478148338</v>
      </c>
      <c r="R20" s="44">
        <f t="shared" si="4"/>
        <v>-49.687010478148338</v>
      </c>
      <c r="S20" s="45">
        <f t="shared" si="2"/>
        <v>-100</v>
      </c>
      <c r="T20" s="17"/>
    </row>
    <row r="21" spans="1:24" ht="56.25">
      <c r="A21" s="46" t="s">
        <v>617</v>
      </c>
      <c r="B21" s="47" t="s">
        <v>689</v>
      </c>
      <c r="C21" s="46"/>
      <c r="D21" s="44">
        <f>SUM(D22:D25)</f>
        <v>49.687010478148338</v>
      </c>
      <c r="E21" s="43">
        <v>0</v>
      </c>
      <c r="F21" s="44">
        <f t="shared" ref="F21:R21" si="5">SUM(F22:F25)</f>
        <v>0</v>
      </c>
      <c r="G21" s="44">
        <f t="shared" si="5"/>
        <v>49.687010478148338</v>
      </c>
      <c r="H21" s="44">
        <f t="shared" si="5"/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49.687010478148338</v>
      </c>
      <c r="P21" s="44">
        <f t="shared" si="5"/>
        <v>0</v>
      </c>
      <c r="Q21" s="44">
        <f t="shared" si="5"/>
        <v>49.687010478148338</v>
      </c>
      <c r="R21" s="44">
        <f t="shared" si="5"/>
        <v>-49.687010478148338</v>
      </c>
      <c r="S21" s="45">
        <f t="shared" si="2"/>
        <v>-100</v>
      </c>
      <c r="T21" s="17"/>
    </row>
    <row r="22" spans="1:24" ht="56.25">
      <c r="A22" s="48" t="s">
        <v>617</v>
      </c>
      <c r="B22" s="147" t="s">
        <v>1040</v>
      </c>
      <c r="C22" s="52" t="s">
        <v>1037</v>
      </c>
      <c r="D22" s="52">
        <v>49.687010478148338</v>
      </c>
      <c r="E22" s="43">
        <v>0</v>
      </c>
      <c r="F22" s="148">
        <v>0</v>
      </c>
      <c r="G22" s="330">
        <f>I22+K22+M22+O22</f>
        <v>49.687010478148338</v>
      </c>
      <c r="H22" s="330">
        <f>J22+L22+N22+P22</f>
        <v>0</v>
      </c>
      <c r="I22" s="331">
        <v>0</v>
      </c>
      <c r="J22" s="331">
        <v>0</v>
      </c>
      <c r="K22" s="331">
        <v>0</v>
      </c>
      <c r="L22" s="331">
        <v>0</v>
      </c>
      <c r="M22" s="331">
        <v>0</v>
      </c>
      <c r="N22" s="331">
        <v>0</v>
      </c>
      <c r="O22" s="330">
        <v>49.687010478148338</v>
      </c>
      <c r="P22" s="51"/>
      <c r="Q22" s="54">
        <f t="shared" ref="Q22:Q23" si="6">G22-H22</f>
        <v>49.687010478148338</v>
      </c>
      <c r="R22" s="115">
        <f t="shared" ref="R22" si="7">H22-G22</f>
        <v>-49.687010478148338</v>
      </c>
      <c r="S22" s="116">
        <f t="shared" ref="S22" si="8">IF(G22=0,"0,00",(R22/G22*100))</f>
        <v>-100</v>
      </c>
      <c r="T22" s="149"/>
      <c r="W22" s="150"/>
    </row>
    <row r="23" spans="1:24" ht="162" hidden="1" customHeight="1">
      <c r="A23" s="48" t="s">
        <v>617</v>
      </c>
      <c r="B23" s="151"/>
      <c r="C23" s="50"/>
      <c r="D23" s="51">
        <v>0</v>
      </c>
      <c r="E23" s="43">
        <v>0</v>
      </c>
      <c r="F23" s="51"/>
      <c r="G23" s="332">
        <v>0</v>
      </c>
      <c r="H23" s="330">
        <f t="shared" ref="H23" si="9">J23+L23+N23+P23</f>
        <v>0</v>
      </c>
      <c r="I23" s="331"/>
      <c r="J23" s="331"/>
      <c r="K23" s="331"/>
      <c r="L23" s="331"/>
      <c r="M23" s="331"/>
      <c r="N23" s="331"/>
      <c r="O23" s="332"/>
      <c r="P23" s="51"/>
      <c r="Q23" s="54">
        <f t="shared" si="6"/>
        <v>0</v>
      </c>
      <c r="R23" s="115">
        <f t="shared" ref="R23" si="10">H23-G23</f>
        <v>0</v>
      </c>
      <c r="S23" s="116" t="str">
        <f t="shared" ref="S23" si="11">IF(G23=0,"0,00",(R23/G23*100))</f>
        <v>0,00</v>
      </c>
      <c r="T23" s="17"/>
      <c r="W23" s="150"/>
      <c r="X23" s="58"/>
    </row>
    <row r="24" spans="1:24" hidden="1">
      <c r="A24" s="48" t="s">
        <v>617</v>
      </c>
      <c r="B24" s="152"/>
      <c r="C24" s="153"/>
      <c r="D24" s="154"/>
      <c r="E24" s="43"/>
      <c r="F24" s="154"/>
      <c r="G24" s="333"/>
      <c r="H24" s="330"/>
      <c r="I24" s="331"/>
      <c r="J24" s="331"/>
      <c r="K24" s="331"/>
      <c r="L24" s="330"/>
      <c r="M24" s="331"/>
      <c r="N24" s="331"/>
      <c r="O24" s="333"/>
      <c r="P24" s="51"/>
      <c r="Q24" s="54"/>
      <c r="R24" s="115"/>
      <c r="S24" s="116"/>
      <c r="T24" s="17"/>
      <c r="W24" s="150"/>
      <c r="X24" s="58"/>
    </row>
    <row r="25" spans="1:24" hidden="1">
      <c r="A25" s="48" t="s">
        <v>617</v>
      </c>
      <c r="B25" s="151"/>
      <c r="C25" s="153"/>
      <c r="D25" s="154"/>
      <c r="E25" s="43"/>
      <c r="F25" s="154"/>
      <c r="G25" s="333"/>
      <c r="H25" s="330"/>
      <c r="I25" s="331"/>
      <c r="J25" s="331"/>
      <c r="K25" s="331"/>
      <c r="L25" s="330"/>
      <c r="M25" s="331"/>
      <c r="N25" s="331"/>
      <c r="O25" s="333"/>
      <c r="P25" s="51"/>
      <c r="Q25" s="54"/>
      <c r="R25" s="115"/>
      <c r="S25" s="116"/>
      <c r="T25" s="65"/>
      <c r="W25" s="150"/>
      <c r="X25" s="58"/>
    </row>
    <row r="26" spans="1:24" ht="54.75" hidden="1" customHeight="1">
      <c r="A26" s="59" t="s">
        <v>630</v>
      </c>
      <c r="B26" s="47" t="s">
        <v>690</v>
      </c>
      <c r="C26" s="50"/>
      <c r="D26" s="60"/>
      <c r="E26" s="43">
        <v>0</v>
      </c>
      <c r="F26" s="60"/>
      <c r="G26" s="334"/>
      <c r="H26" s="334"/>
      <c r="I26" s="334"/>
      <c r="J26" s="334"/>
      <c r="K26" s="334"/>
      <c r="L26" s="334"/>
      <c r="M26" s="334"/>
      <c r="N26" s="334"/>
      <c r="O26" s="334"/>
      <c r="P26" s="60"/>
      <c r="Q26" s="155"/>
      <c r="R26" s="60"/>
      <c r="S26" s="45"/>
      <c r="T26" s="61"/>
      <c r="W26" s="150"/>
      <c r="X26" s="58"/>
    </row>
    <row r="27" spans="1:24" ht="41.25" hidden="1" customHeight="1">
      <c r="A27" s="46" t="s">
        <v>691</v>
      </c>
      <c r="B27" s="47" t="s">
        <v>692</v>
      </c>
      <c r="C27" s="50"/>
      <c r="D27" s="60"/>
      <c r="E27" s="43">
        <v>0</v>
      </c>
      <c r="F27" s="60"/>
      <c r="G27" s="334"/>
      <c r="H27" s="334"/>
      <c r="I27" s="334"/>
      <c r="J27" s="334"/>
      <c r="K27" s="334"/>
      <c r="L27" s="334"/>
      <c r="M27" s="334"/>
      <c r="N27" s="334"/>
      <c r="O27" s="334"/>
      <c r="P27" s="60"/>
      <c r="Q27" s="44"/>
      <c r="R27" s="44"/>
      <c r="S27" s="45"/>
      <c r="T27" s="61"/>
      <c r="W27" s="150"/>
      <c r="X27" s="58"/>
    </row>
    <row r="28" spans="1:24" ht="62.25" hidden="1" customHeight="1">
      <c r="A28" s="48" t="s">
        <v>691</v>
      </c>
      <c r="B28" s="151"/>
      <c r="C28" s="50"/>
      <c r="D28" s="52"/>
      <c r="E28" s="43">
        <v>0</v>
      </c>
      <c r="F28" s="52"/>
      <c r="G28" s="330"/>
      <c r="H28" s="330"/>
      <c r="I28" s="331"/>
      <c r="J28" s="331"/>
      <c r="K28" s="331"/>
      <c r="L28" s="330"/>
      <c r="M28" s="332"/>
      <c r="N28" s="331"/>
      <c r="O28" s="335"/>
      <c r="P28" s="53"/>
      <c r="Q28" s="54"/>
      <c r="R28" s="55"/>
      <c r="S28" s="56"/>
      <c r="T28" s="61"/>
      <c r="W28" s="150"/>
      <c r="X28" s="58"/>
    </row>
    <row r="29" spans="1:24" ht="40.5" hidden="1" customHeight="1">
      <c r="A29" s="48" t="s">
        <v>691</v>
      </c>
      <c r="B29" s="151"/>
      <c r="C29" s="50"/>
      <c r="D29" s="52"/>
      <c r="E29" s="43">
        <v>0</v>
      </c>
      <c r="F29" s="52"/>
      <c r="G29" s="330"/>
      <c r="H29" s="330"/>
      <c r="I29" s="331"/>
      <c r="J29" s="331"/>
      <c r="K29" s="331"/>
      <c r="L29" s="330"/>
      <c r="M29" s="332"/>
      <c r="N29" s="331"/>
      <c r="O29" s="331"/>
      <c r="P29" s="53"/>
      <c r="Q29" s="54"/>
      <c r="R29" s="55"/>
      <c r="S29" s="56"/>
      <c r="T29" s="61"/>
      <c r="W29" s="150"/>
      <c r="X29" s="58"/>
    </row>
    <row r="30" spans="1:24" ht="37.5">
      <c r="A30" s="46" t="s">
        <v>195</v>
      </c>
      <c r="B30" s="63" t="s">
        <v>693</v>
      </c>
      <c r="C30" s="64"/>
      <c r="D30" s="60">
        <f>SUM(D31:D47)</f>
        <v>0.89200000000000002</v>
      </c>
      <c r="E30" s="43">
        <v>0</v>
      </c>
      <c r="F30" s="60">
        <f t="shared" ref="F30:R30" si="12">SUM(F31:F47)</f>
        <v>0</v>
      </c>
      <c r="G30" s="334">
        <f t="shared" si="12"/>
        <v>0.89200000000000002</v>
      </c>
      <c r="H30" s="334">
        <f t="shared" si="12"/>
        <v>1.6489999960000001</v>
      </c>
      <c r="I30" s="334">
        <f t="shared" si="12"/>
        <v>0</v>
      </c>
      <c r="J30" s="334">
        <f t="shared" si="12"/>
        <v>0</v>
      </c>
      <c r="K30" s="334">
        <f t="shared" si="12"/>
        <v>0.89200000000000002</v>
      </c>
      <c r="L30" s="334">
        <f t="shared" si="12"/>
        <v>1.4499999960000001</v>
      </c>
      <c r="M30" s="334">
        <f t="shared" si="12"/>
        <v>0</v>
      </c>
      <c r="N30" s="334">
        <f t="shared" si="12"/>
        <v>0.19900000000000001</v>
      </c>
      <c r="O30" s="334">
        <f t="shared" si="12"/>
        <v>0</v>
      </c>
      <c r="P30" s="60">
        <f t="shared" si="12"/>
        <v>0</v>
      </c>
      <c r="Q30" s="60">
        <f t="shared" si="12"/>
        <v>-0.75699999600000001</v>
      </c>
      <c r="R30" s="60">
        <f t="shared" si="12"/>
        <v>0.75699999600000001</v>
      </c>
      <c r="S30" s="45">
        <f t="shared" si="2"/>
        <v>84.865470403587437</v>
      </c>
      <c r="T30" s="65"/>
    </row>
    <row r="31" spans="1:24" ht="29.25" customHeight="1">
      <c r="A31" s="68" t="s">
        <v>195</v>
      </c>
      <c r="B31" s="147" t="s">
        <v>1038</v>
      </c>
      <c r="C31" s="156" t="s">
        <v>1039</v>
      </c>
      <c r="D31" s="148">
        <v>0.89200000000000002</v>
      </c>
      <c r="E31" s="43">
        <v>0</v>
      </c>
      <c r="F31" s="148">
        <v>0</v>
      </c>
      <c r="G31" s="330">
        <f t="shared" ref="G31:G32" si="13">I31+K31+M31+O31</f>
        <v>0.89200000000000002</v>
      </c>
      <c r="H31" s="330">
        <f t="shared" ref="H31:H33" si="14">J31+L31+N31+P31</f>
        <v>1.4499999960000001</v>
      </c>
      <c r="I31" s="332">
        <v>0</v>
      </c>
      <c r="J31" s="337">
        <v>0</v>
      </c>
      <c r="K31" s="332">
        <v>0.89200000000000002</v>
      </c>
      <c r="L31" s="337">
        <f>1.2*1.20833333</f>
        <v>1.4499999960000001</v>
      </c>
      <c r="M31" s="331">
        <v>0</v>
      </c>
      <c r="N31" s="331">
        <v>0</v>
      </c>
      <c r="O31" s="332">
        <v>0</v>
      </c>
      <c r="P31" s="53">
        <v>0</v>
      </c>
      <c r="Q31" s="54">
        <f t="shared" ref="Q31:Q33" si="15">G31-H31</f>
        <v>-0.55799999600000005</v>
      </c>
      <c r="R31" s="115">
        <f t="shared" ref="R31:R33" si="16">H31-G31</f>
        <v>0.55799999600000005</v>
      </c>
      <c r="S31" s="116">
        <f t="shared" ref="S31:S33" si="17">IF(G31=0,"0,00",(R31/G31*100))</f>
        <v>62.556053363228706</v>
      </c>
      <c r="T31" s="85"/>
    </row>
    <row r="32" spans="1:24">
      <c r="A32" s="68" t="s">
        <v>195</v>
      </c>
      <c r="B32" s="147" t="s">
        <v>1066</v>
      </c>
      <c r="C32" s="156" t="s">
        <v>1067</v>
      </c>
      <c r="D32" s="148">
        <v>0</v>
      </c>
      <c r="E32" s="43">
        <v>0</v>
      </c>
      <c r="F32" s="148">
        <v>0</v>
      </c>
      <c r="G32" s="330">
        <f t="shared" si="13"/>
        <v>0</v>
      </c>
      <c r="H32" s="330">
        <f t="shared" si="14"/>
        <v>0.19900000000000001</v>
      </c>
      <c r="I32" s="332">
        <v>0</v>
      </c>
      <c r="J32" s="331">
        <v>0</v>
      </c>
      <c r="K32" s="332">
        <v>0</v>
      </c>
      <c r="L32" s="331">
        <v>0</v>
      </c>
      <c r="M32" s="331">
        <v>0</v>
      </c>
      <c r="N32" s="330">
        <v>0.19900000000000001</v>
      </c>
      <c r="O32" s="336">
        <v>0</v>
      </c>
      <c r="P32" s="53">
        <v>0</v>
      </c>
      <c r="Q32" s="54">
        <f t="shared" si="15"/>
        <v>-0.19900000000000001</v>
      </c>
      <c r="R32" s="115">
        <f t="shared" si="16"/>
        <v>0.19900000000000001</v>
      </c>
      <c r="S32" s="116">
        <v>100</v>
      </c>
      <c r="T32" s="65" t="s">
        <v>1070</v>
      </c>
    </row>
    <row r="33" spans="1:20" hidden="1">
      <c r="A33" s="68" t="s">
        <v>195</v>
      </c>
      <c r="B33" s="157"/>
      <c r="C33" s="156"/>
      <c r="D33" s="148"/>
      <c r="E33" s="43">
        <v>0</v>
      </c>
      <c r="F33" s="148"/>
      <c r="G33" s="336"/>
      <c r="H33" s="330">
        <f t="shared" si="14"/>
        <v>0</v>
      </c>
      <c r="I33" s="332"/>
      <c r="J33" s="332"/>
      <c r="K33" s="336"/>
      <c r="L33" s="331"/>
      <c r="M33" s="332"/>
      <c r="N33" s="331"/>
      <c r="O33" s="332"/>
      <c r="P33" s="53"/>
      <c r="Q33" s="54">
        <f t="shared" si="15"/>
        <v>0</v>
      </c>
      <c r="R33" s="115">
        <f t="shared" si="16"/>
        <v>0</v>
      </c>
      <c r="S33" s="116" t="str">
        <f t="shared" si="17"/>
        <v>0,00</v>
      </c>
      <c r="T33" s="85"/>
    </row>
    <row r="34" spans="1:20" hidden="1">
      <c r="A34" s="68" t="s">
        <v>195</v>
      </c>
      <c r="B34" s="151"/>
      <c r="C34" s="50"/>
      <c r="D34" s="51"/>
      <c r="E34" s="43">
        <v>0</v>
      </c>
      <c r="F34" s="51"/>
      <c r="G34" s="332"/>
      <c r="H34" s="330">
        <f t="shared" ref="H34:H35" si="18">J34+L34+N34+P34</f>
        <v>0</v>
      </c>
      <c r="I34" s="332"/>
      <c r="J34" s="331"/>
      <c r="K34" s="332"/>
      <c r="L34" s="331"/>
      <c r="M34" s="331"/>
      <c r="N34" s="331"/>
      <c r="O34" s="331"/>
      <c r="P34" s="53"/>
      <c r="Q34" s="54">
        <f t="shared" ref="Q34" si="19">G34-H34</f>
        <v>0</v>
      </c>
      <c r="R34" s="115">
        <f t="shared" ref="R34:R35" si="20">H34-G34</f>
        <v>0</v>
      </c>
      <c r="S34" s="158">
        <v>100</v>
      </c>
      <c r="T34" s="17"/>
    </row>
    <row r="35" spans="1:20" hidden="1">
      <c r="A35" s="68" t="s">
        <v>195</v>
      </c>
      <c r="B35" s="151"/>
      <c r="C35" s="50"/>
      <c r="D35" s="51"/>
      <c r="E35" s="43">
        <v>0</v>
      </c>
      <c r="F35" s="51"/>
      <c r="G35" s="332"/>
      <c r="H35" s="330">
        <f t="shared" si="18"/>
        <v>0</v>
      </c>
      <c r="I35" s="332"/>
      <c r="J35" s="332"/>
      <c r="K35" s="332"/>
      <c r="L35" s="330"/>
      <c r="M35" s="330"/>
      <c r="N35" s="330"/>
      <c r="O35" s="332"/>
      <c r="P35" s="53"/>
      <c r="Q35" s="54">
        <f>G35-H35</f>
        <v>0</v>
      </c>
      <c r="R35" s="115">
        <f t="shared" si="20"/>
        <v>0</v>
      </c>
      <c r="S35" s="158">
        <v>100</v>
      </c>
      <c r="T35" s="17"/>
    </row>
    <row r="36" spans="1:20" hidden="1">
      <c r="A36" s="66"/>
      <c r="B36" s="49"/>
      <c r="C36" s="105"/>
      <c r="D36" s="51"/>
      <c r="E36" s="43"/>
      <c r="F36" s="51"/>
      <c r="G36" s="332"/>
      <c r="H36" s="330"/>
      <c r="I36" s="332"/>
      <c r="J36" s="332"/>
      <c r="K36" s="332"/>
      <c r="L36" s="330"/>
      <c r="M36" s="337"/>
      <c r="N36" s="331"/>
      <c r="O36" s="332"/>
      <c r="P36" s="53"/>
      <c r="Q36" s="54"/>
      <c r="R36" s="115"/>
      <c r="S36" s="116"/>
      <c r="T36" s="65"/>
    </row>
    <row r="37" spans="1:20" hidden="1">
      <c r="A37" s="66"/>
      <c r="B37" s="69"/>
      <c r="C37" s="105"/>
      <c r="D37" s="51"/>
      <c r="E37" s="43"/>
      <c r="F37" s="51"/>
      <c r="G37" s="332"/>
      <c r="H37" s="330"/>
      <c r="I37" s="332"/>
      <c r="J37" s="332"/>
      <c r="K37" s="332"/>
      <c r="L37" s="330"/>
      <c r="M37" s="337"/>
      <c r="N37" s="331"/>
      <c r="O37" s="332"/>
      <c r="P37" s="53"/>
      <c r="Q37" s="54"/>
      <c r="R37" s="115"/>
      <c r="S37" s="116"/>
      <c r="T37" s="57"/>
    </row>
    <row r="38" spans="1:20" hidden="1">
      <c r="A38" s="66"/>
      <c r="B38" s="49"/>
      <c r="C38" s="105"/>
      <c r="D38" s="51"/>
      <c r="E38" s="43"/>
      <c r="F38" s="51"/>
      <c r="G38" s="332"/>
      <c r="H38" s="330"/>
      <c r="I38" s="332"/>
      <c r="J38" s="332"/>
      <c r="K38" s="332"/>
      <c r="L38" s="330"/>
      <c r="M38" s="330"/>
      <c r="N38" s="330"/>
      <c r="O38" s="332"/>
      <c r="P38" s="53"/>
      <c r="Q38" s="54"/>
      <c r="R38" s="115"/>
      <c r="S38" s="116"/>
      <c r="T38" s="65"/>
    </row>
    <row r="39" spans="1:20" hidden="1">
      <c r="A39" s="66"/>
      <c r="B39" s="49"/>
      <c r="C39" s="105"/>
      <c r="D39" s="51"/>
      <c r="E39" s="43"/>
      <c r="F39" s="51"/>
      <c r="G39" s="332"/>
      <c r="H39" s="330"/>
      <c r="I39" s="332"/>
      <c r="J39" s="332"/>
      <c r="K39" s="332"/>
      <c r="L39" s="330"/>
      <c r="M39" s="330"/>
      <c r="N39" s="330"/>
      <c r="O39" s="332"/>
      <c r="P39" s="53"/>
      <c r="Q39" s="54"/>
      <c r="R39" s="115"/>
      <c r="S39" s="116"/>
      <c r="T39" s="57"/>
    </row>
    <row r="40" spans="1:20" hidden="1">
      <c r="A40" s="66"/>
      <c r="B40" s="49"/>
      <c r="C40" s="105"/>
      <c r="D40" s="51"/>
      <c r="E40" s="43"/>
      <c r="F40" s="51"/>
      <c r="G40" s="332"/>
      <c r="H40" s="330"/>
      <c r="I40" s="332"/>
      <c r="J40" s="332"/>
      <c r="K40" s="332"/>
      <c r="L40" s="330"/>
      <c r="M40" s="330"/>
      <c r="N40" s="330"/>
      <c r="O40" s="332"/>
      <c r="P40" s="53"/>
      <c r="Q40" s="54"/>
      <c r="R40" s="115"/>
      <c r="S40" s="116"/>
      <c r="T40" s="57"/>
    </row>
    <row r="41" spans="1:20" hidden="1">
      <c r="A41" s="66"/>
      <c r="B41" s="49"/>
      <c r="C41" s="105"/>
      <c r="D41" s="51"/>
      <c r="E41" s="43"/>
      <c r="F41" s="51"/>
      <c r="G41" s="332"/>
      <c r="H41" s="330"/>
      <c r="I41" s="332"/>
      <c r="J41" s="332"/>
      <c r="K41" s="332"/>
      <c r="L41" s="330"/>
      <c r="M41" s="330"/>
      <c r="N41" s="330"/>
      <c r="O41" s="332"/>
      <c r="P41" s="53"/>
      <c r="Q41" s="54"/>
      <c r="R41" s="115"/>
      <c r="S41" s="116"/>
      <c r="T41" s="65"/>
    </row>
    <row r="42" spans="1:20" ht="39" hidden="1" customHeight="1">
      <c r="A42" s="66"/>
      <c r="B42" s="49"/>
      <c r="C42" s="105"/>
      <c r="D42" s="51"/>
      <c r="E42" s="43"/>
      <c r="F42" s="51"/>
      <c r="G42" s="332"/>
      <c r="H42" s="330"/>
      <c r="I42" s="332"/>
      <c r="J42" s="332"/>
      <c r="K42" s="332"/>
      <c r="L42" s="330"/>
      <c r="M42" s="330"/>
      <c r="N42" s="330"/>
      <c r="O42" s="332"/>
      <c r="P42" s="53"/>
      <c r="Q42" s="54"/>
      <c r="R42" s="115"/>
      <c r="S42" s="116"/>
      <c r="T42" s="65"/>
    </row>
    <row r="43" spans="1:20" hidden="1">
      <c r="A43" s="66" t="s">
        <v>195</v>
      </c>
      <c r="B43" s="69"/>
      <c r="C43" s="105"/>
      <c r="D43" s="51"/>
      <c r="E43" s="43"/>
      <c r="F43" s="51"/>
      <c r="G43" s="332"/>
      <c r="H43" s="330"/>
      <c r="I43" s="332"/>
      <c r="J43" s="332"/>
      <c r="K43" s="332"/>
      <c r="L43" s="330"/>
      <c r="M43" s="330"/>
      <c r="N43" s="330"/>
      <c r="O43" s="332"/>
      <c r="P43" s="53"/>
      <c r="Q43" s="54"/>
      <c r="R43" s="115"/>
      <c r="S43" s="116"/>
      <c r="T43" s="57"/>
    </row>
    <row r="44" spans="1:20" hidden="1">
      <c r="A44" s="66" t="s">
        <v>195</v>
      </c>
      <c r="B44" s="69"/>
      <c r="C44" s="105"/>
      <c r="D44" s="51"/>
      <c r="E44" s="43"/>
      <c r="F44" s="51"/>
      <c r="G44" s="332"/>
      <c r="H44" s="330"/>
      <c r="I44" s="332"/>
      <c r="J44" s="332"/>
      <c r="K44" s="332"/>
      <c r="L44" s="330"/>
      <c r="M44" s="330"/>
      <c r="N44" s="330"/>
      <c r="O44" s="332"/>
      <c r="P44" s="53"/>
      <c r="Q44" s="54"/>
      <c r="R44" s="115"/>
      <c r="S44" s="116"/>
      <c r="T44" s="65"/>
    </row>
    <row r="45" spans="1:20" hidden="1">
      <c r="A45" s="66" t="s">
        <v>195</v>
      </c>
      <c r="B45" s="69"/>
      <c r="C45" s="105"/>
      <c r="D45" s="51"/>
      <c r="E45" s="43"/>
      <c r="F45" s="51"/>
      <c r="G45" s="332"/>
      <c r="H45" s="330"/>
      <c r="I45" s="332"/>
      <c r="J45" s="332"/>
      <c r="K45" s="332"/>
      <c r="L45" s="330"/>
      <c r="M45" s="330"/>
      <c r="N45" s="330"/>
      <c r="O45" s="332"/>
      <c r="P45" s="53"/>
      <c r="Q45" s="54"/>
      <c r="R45" s="115"/>
      <c r="S45" s="116"/>
      <c r="T45" s="65"/>
    </row>
    <row r="46" spans="1:20" hidden="1">
      <c r="A46" s="66" t="s">
        <v>195</v>
      </c>
      <c r="B46" s="49"/>
      <c r="C46" s="105"/>
      <c r="D46" s="51"/>
      <c r="E46" s="43"/>
      <c r="F46" s="51"/>
      <c r="G46" s="332"/>
      <c r="H46" s="330"/>
      <c r="I46" s="332"/>
      <c r="J46" s="332"/>
      <c r="K46" s="332"/>
      <c r="L46" s="330"/>
      <c r="M46" s="330"/>
      <c r="N46" s="330"/>
      <c r="O46" s="332"/>
      <c r="P46" s="53"/>
      <c r="Q46" s="54"/>
      <c r="R46" s="115"/>
      <c r="S46" s="116"/>
      <c r="T46" s="65"/>
    </row>
    <row r="47" spans="1:20" hidden="1">
      <c r="A47" s="66" t="s">
        <v>195</v>
      </c>
      <c r="B47" s="49"/>
      <c r="C47" s="105"/>
      <c r="D47" s="51"/>
      <c r="E47" s="43"/>
      <c r="F47" s="51"/>
      <c r="G47" s="332"/>
      <c r="H47" s="330"/>
      <c r="I47" s="332"/>
      <c r="J47" s="332"/>
      <c r="K47" s="332"/>
      <c r="L47" s="330"/>
      <c r="M47" s="330"/>
      <c r="N47" s="330"/>
      <c r="O47" s="332"/>
      <c r="P47" s="53"/>
      <c r="Q47" s="54"/>
      <c r="R47" s="115"/>
      <c r="S47" s="116"/>
      <c r="T47" s="65"/>
    </row>
    <row r="48" spans="1:20">
      <c r="G48" s="338"/>
      <c r="H48" s="338"/>
      <c r="I48" s="338"/>
      <c r="J48" s="338"/>
      <c r="K48" s="338"/>
      <c r="L48" s="338"/>
      <c r="M48" s="338"/>
      <c r="N48" s="338"/>
      <c r="O48" s="338"/>
    </row>
    <row r="49" spans="7:17">
      <c r="G49" s="338"/>
      <c r="H49" s="338"/>
      <c r="I49" s="338"/>
      <c r="J49" s="338"/>
      <c r="K49" s="338"/>
      <c r="L49" s="338"/>
      <c r="M49" s="338"/>
      <c r="N49" s="338"/>
      <c r="O49" s="338"/>
    </row>
    <row r="50" spans="7:17">
      <c r="G50" s="338"/>
      <c r="H50" s="338"/>
      <c r="I50" s="338"/>
      <c r="J50" s="338"/>
      <c r="K50" s="338"/>
      <c r="L50" s="338"/>
      <c r="M50" s="338"/>
      <c r="N50" s="338"/>
      <c r="O50" s="338"/>
    </row>
    <row r="51" spans="7:17">
      <c r="G51" s="338"/>
      <c r="H51" s="338"/>
      <c r="I51" s="338"/>
      <c r="J51" s="338"/>
      <c r="K51" s="338"/>
      <c r="L51" s="338"/>
      <c r="M51" s="338"/>
      <c r="N51" s="338"/>
      <c r="O51" s="338"/>
    </row>
    <row r="52" spans="7:17">
      <c r="Q52" s="44"/>
    </row>
  </sheetData>
  <mergeCells count="19">
    <mergeCell ref="I14:J14"/>
    <mergeCell ref="K14:L14"/>
    <mergeCell ref="M14:N14"/>
    <mergeCell ref="O14:P14"/>
    <mergeCell ref="R14:R15"/>
    <mergeCell ref="S14:S15"/>
    <mergeCell ref="A5:T5"/>
    <mergeCell ref="A6:T6"/>
    <mergeCell ref="A13:A15"/>
    <mergeCell ref="B13:B15"/>
    <mergeCell ref="C13:C15"/>
    <mergeCell ref="D13:D15"/>
    <mergeCell ref="E13:E15"/>
    <mergeCell ref="F13:F15"/>
    <mergeCell ref="G13:P13"/>
    <mergeCell ref="Q13:Q15"/>
    <mergeCell ref="R13:S13"/>
    <mergeCell ref="T13:T15"/>
    <mergeCell ref="G14:H14"/>
  </mergeCells>
  <dataValidations disablePrompts="1" count="1">
    <dataValidation type="textLength" operator="lessThanOrEqual" allowBlank="1" showInputMessage="1" showErrorMessage="1" errorTitle="Ошибка" error="Допускается ввод не более 900 символов!" sqref="B22:B23" xr:uid="{00000000-0002-0000-0900-000000000000}">
      <formula1>900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</sheetPr>
  <dimension ref="A1:Y57"/>
  <sheetViews>
    <sheetView topLeftCell="A16" zoomScale="60" zoomScaleNormal="60" workbookViewId="0">
      <selection activeCell="X36" sqref="X36"/>
    </sheetView>
  </sheetViews>
  <sheetFormatPr defaultColWidth="9.140625" defaultRowHeight="18.75"/>
  <cols>
    <col min="1" max="1" width="17.140625" style="20" bestFit="1" customWidth="1"/>
    <col min="2" max="2" width="44.7109375" style="20" bestFit="1" customWidth="1"/>
    <col min="3" max="3" width="31" style="20" bestFit="1" customWidth="1"/>
    <col min="4" max="4" width="15.85546875" style="20" bestFit="1" customWidth="1"/>
    <col min="5" max="5" width="12.5703125" style="20" bestFit="1" customWidth="1"/>
    <col min="6" max="6" width="20.28515625" style="20" bestFit="1" customWidth="1"/>
    <col min="7" max="7" width="19.85546875" style="20" bestFit="1" customWidth="1"/>
    <col min="8" max="8" width="15.140625" style="20" bestFit="1" customWidth="1"/>
    <col min="9" max="9" width="13.85546875" style="20" bestFit="1" customWidth="1"/>
    <col min="10" max="10" width="17.28515625" style="20" bestFit="1" customWidth="1"/>
    <col min="11" max="11" width="17.5703125" style="20" bestFit="1" customWidth="1"/>
    <col min="12" max="12" width="18.28515625" style="20" bestFit="1" customWidth="1"/>
    <col min="13" max="13" width="16" style="20" bestFit="1" customWidth="1"/>
    <col min="14" max="14" width="14.28515625" style="20" bestFit="1" customWidth="1"/>
    <col min="15" max="15" width="11.42578125" style="20" bestFit="1" customWidth="1"/>
    <col min="16" max="19" width="12.85546875" style="20" customWidth="1"/>
    <col min="20" max="20" width="14.5703125" style="20" bestFit="1" customWidth="1"/>
    <col min="21" max="21" width="13.7109375" style="20" customWidth="1"/>
    <col min="22" max="22" width="12.28515625" style="20" customWidth="1"/>
    <col min="23" max="23" width="13" style="20" bestFit="1" customWidth="1"/>
    <col min="24" max="24" width="43.85546875" style="20" bestFit="1" customWidth="1"/>
    <col min="25" max="25" width="2.7109375" style="20" bestFit="1" customWidth="1"/>
    <col min="26" max="27" width="12.7109375" style="20" bestFit="1" customWidth="1"/>
    <col min="28" max="28" width="9.140625" style="20" bestFit="1"/>
    <col min="29" max="16384" width="9.140625" style="20"/>
  </cols>
  <sheetData>
    <row r="1" spans="1:25">
      <c r="X1" s="24" t="s">
        <v>694</v>
      </c>
    </row>
    <row r="2" spans="1:25">
      <c r="X2" s="24" t="s">
        <v>1</v>
      </c>
    </row>
    <row r="3" spans="1:25">
      <c r="X3" s="24" t="s">
        <v>2</v>
      </c>
    </row>
    <row r="5" spans="1:25">
      <c r="A5" s="357" t="s">
        <v>3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</row>
    <row r="6" spans="1:25">
      <c r="A6" s="357" t="s">
        <v>695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</row>
    <row r="7" spans="1:25">
      <c r="A7" s="357" t="s">
        <v>696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</row>
    <row r="8" spans="1:25">
      <c r="A8" s="357" t="s">
        <v>1061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</row>
    <row r="10" spans="1:25">
      <c r="D10" s="33"/>
      <c r="E10" s="33"/>
      <c r="F10" s="33"/>
      <c r="G10" s="33"/>
      <c r="H10" s="33"/>
      <c r="I10" s="33"/>
      <c r="J10" s="34" t="s">
        <v>1057</v>
      </c>
      <c r="K10" s="33"/>
      <c r="L10" s="33"/>
      <c r="M10" s="33"/>
      <c r="N10" s="33"/>
      <c r="O10" s="33"/>
      <c r="P10" s="33"/>
      <c r="Q10" s="33"/>
    </row>
    <row r="11" spans="1:25">
      <c r="D11" s="33"/>
      <c r="E11" s="33"/>
      <c r="F11" s="33"/>
      <c r="G11" s="33"/>
      <c r="H11" s="33"/>
      <c r="I11" s="33"/>
      <c r="J11" s="34" t="s">
        <v>1035</v>
      </c>
      <c r="K11" s="33"/>
      <c r="L11" s="33"/>
      <c r="M11" s="33"/>
      <c r="N11" s="33"/>
      <c r="O11" s="33"/>
      <c r="P11" s="33"/>
      <c r="Q11" s="33"/>
    </row>
    <row r="12" spans="1:25">
      <c r="D12" s="33"/>
      <c r="E12" s="33"/>
      <c r="F12" s="33"/>
      <c r="G12" s="33"/>
      <c r="H12" s="33"/>
      <c r="I12" s="33"/>
      <c r="J12" s="34" t="s">
        <v>1036</v>
      </c>
      <c r="K12" s="33"/>
      <c r="L12" s="33"/>
      <c r="M12" s="33"/>
      <c r="N12" s="33"/>
      <c r="O12" s="33"/>
      <c r="P12" s="33"/>
      <c r="Q12" s="33"/>
    </row>
    <row r="13" spans="1:25" ht="16.5" customHeight="1">
      <c r="G13" s="1" t="s">
        <v>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5"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1:25" ht="57" customHeight="1">
      <c r="A15" s="354" t="s">
        <v>10</v>
      </c>
      <c r="B15" s="354" t="s">
        <v>11</v>
      </c>
      <c r="C15" s="359" t="s">
        <v>12</v>
      </c>
      <c r="D15" s="366" t="s">
        <v>697</v>
      </c>
      <c r="E15" s="367"/>
      <c r="F15" s="367"/>
      <c r="G15" s="367"/>
      <c r="H15" s="367"/>
      <c r="I15" s="367"/>
      <c r="J15" s="367"/>
      <c r="K15" s="367"/>
      <c r="L15" s="367"/>
      <c r="M15" s="368"/>
      <c r="N15" s="360" t="s">
        <v>679</v>
      </c>
      <c r="O15" s="354"/>
      <c r="P15" s="354"/>
      <c r="Q15" s="354"/>
      <c r="R15" s="354"/>
      <c r="S15" s="354"/>
      <c r="T15" s="354"/>
      <c r="U15" s="354"/>
      <c r="V15" s="354"/>
      <c r="W15" s="354"/>
      <c r="X15" s="354" t="s">
        <v>20</v>
      </c>
      <c r="Y15" s="71"/>
    </row>
    <row r="16" spans="1:25">
      <c r="A16" s="354"/>
      <c r="B16" s="354"/>
      <c r="C16" s="359"/>
      <c r="D16" s="369" t="s">
        <v>1044</v>
      </c>
      <c r="E16" s="370"/>
      <c r="F16" s="370"/>
      <c r="G16" s="370"/>
      <c r="H16" s="370"/>
      <c r="I16" s="370"/>
      <c r="J16" s="370"/>
      <c r="K16" s="370"/>
      <c r="L16" s="370"/>
      <c r="M16" s="371"/>
      <c r="N16" s="360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71"/>
    </row>
    <row r="17" spans="1:25" ht="104.25" customHeight="1">
      <c r="A17" s="354"/>
      <c r="B17" s="354"/>
      <c r="C17" s="359"/>
      <c r="D17" s="366" t="s">
        <v>21</v>
      </c>
      <c r="E17" s="367"/>
      <c r="F17" s="367"/>
      <c r="G17" s="367"/>
      <c r="H17" s="372"/>
      <c r="I17" s="366" t="s">
        <v>22</v>
      </c>
      <c r="J17" s="367"/>
      <c r="K17" s="367"/>
      <c r="L17" s="367"/>
      <c r="M17" s="368"/>
      <c r="N17" s="360" t="s">
        <v>23</v>
      </c>
      <c r="O17" s="354"/>
      <c r="P17" s="354" t="s">
        <v>24</v>
      </c>
      <c r="Q17" s="354"/>
      <c r="R17" s="354" t="s">
        <v>25</v>
      </c>
      <c r="S17" s="354"/>
      <c r="T17" s="354" t="s">
        <v>26</v>
      </c>
      <c r="U17" s="354"/>
      <c r="V17" s="354" t="s">
        <v>27</v>
      </c>
      <c r="W17" s="354"/>
      <c r="X17" s="354"/>
      <c r="Y17" s="71"/>
    </row>
    <row r="18" spans="1:25" ht="194.25" customHeight="1">
      <c r="A18" s="354"/>
      <c r="B18" s="354"/>
      <c r="C18" s="359"/>
      <c r="D18" s="364" t="s">
        <v>23</v>
      </c>
      <c r="E18" s="354" t="s">
        <v>24</v>
      </c>
      <c r="F18" s="354" t="s">
        <v>25</v>
      </c>
      <c r="G18" s="354" t="s">
        <v>26</v>
      </c>
      <c r="H18" s="359" t="s">
        <v>27</v>
      </c>
      <c r="I18" s="364" t="s">
        <v>28</v>
      </c>
      <c r="J18" s="354" t="s">
        <v>24</v>
      </c>
      <c r="K18" s="354" t="s">
        <v>25</v>
      </c>
      <c r="L18" s="354" t="s">
        <v>26</v>
      </c>
      <c r="M18" s="365" t="s">
        <v>27</v>
      </c>
      <c r="N18" s="360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71"/>
    </row>
    <row r="19" spans="1:25" ht="56.25">
      <c r="A19" s="354"/>
      <c r="B19" s="354"/>
      <c r="C19" s="359"/>
      <c r="D19" s="364"/>
      <c r="E19" s="354"/>
      <c r="F19" s="354"/>
      <c r="G19" s="354"/>
      <c r="H19" s="359"/>
      <c r="I19" s="364"/>
      <c r="J19" s="354"/>
      <c r="K19" s="354"/>
      <c r="L19" s="354"/>
      <c r="M19" s="365"/>
      <c r="N19" s="32" t="s">
        <v>29</v>
      </c>
      <c r="O19" s="17" t="s">
        <v>30</v>
      </c>
      <c r="P19" s="17" t="s">
        <v>29</v>
      </c>
      <c r="Q19" s="17" t="s">
        <v>30</v>
      </c>
      <c r="R19" s="17" t="s">
        <v>29</v>
      </c>
      <c r="S19" s="17" t="s">
        <v>30</v>
      </c>
      <c r="T19" s="17" t="s">
        <v>29</v>
      </c>
      <c r="U19" s="17" t="s">
        <v>30</v>
      </c>
      <c r="V19" s="17" t="s">
        <v>29</v>
      </c>
      <c r="W19" s="17" t="s">
        <v>30</v>
      </c>
      <c r="X19" s="354"/>
      <c r="Y19" s="71"/>
    </row>
    <row r="20" spans="1:25">
      <c r="A20" s="17">
        <v>1</v>
      </c>
      <c r="B20" s="17">
        <v>2</v>
      </c>
      <c r="C20" s="31">
        <v>3</v>
      </c>
      <c r="D20" s="72">
        <v>4</v>
      </c>
      <c r="E20" s="17">
        <v>5</v>
      </c>
      <c r="F20" s="17">
        <v>6</v>
      </c>
      <c r="G20" s="17">
        <v>7</v>
      </c>
      <c r="H20" s="31">
        <v>8</v>
      </c>
      <c r="I20" s="72">
        <v>9</v>
      </c>
      <c r="J20" s="17">
        <v>10</v>
      </c>
      <c r="K20" s="17">
        <v>11</v>
      </c>
      <c r="L20" s="17">
        <v>12</v>
      </c>
      <c r="M20" s="73">
        <v>13</v>
      </c>
      <c r="N20" s="32">
        <v>14</v>
      </c>
      <c r="O20" s="17">
        <v>15</v>
      </c>
      <c r="P20" s="17">
        <v>16</v>
      </c>
      <c r="Q20" s="17">
        <v>17</v>
      </c>
      <c r="R20" s="17">
        <v>18</v>
      </c>
      <c r="S20" s="17">
        <v>19</v>
      </c>
      <c r="T20" s="17">
        <v>20</v>
      </c>
      <c r="U20" s="17">
        <v>21</v>
      </c>
      <c r="V20" s="17">
        <v>22</v>
      </c>
      <c r="W20" s="17">
        <v>23</v>
      </c>
      <c r="X20" s="17">
        <v>24</v>
      </c>
      <c r="Y20" s="71"/>
    </row>
    <row r="21" spans="1:25" ht="47.25" customHeight="1">
      <c r="A21" s="39"/>
      <c r="B21" s="40" t="s">
        <v>31</v>
      </c>
      <c r="C21" s="74"/>
      <c r="D21" s="75">
        <f>D22</f>
        <v>50.579010478148341</v>
      </c>
      <c r="E21" s="76"/>
      <c r="F21" s="76"/>
      <c r="G21" s="60">
        <f>G22</f>
        <v>50.579010478148341</v>
      </c>
      <c r="H21" s="60">
        <f>H22</f>
        <v>0</v>
      </c>
      <c r="I21" s="75">
        <f>I22</f>
        <v>1.6489999960000001</v>
      </c>
      <c r="J21" s="76"/>
      <c r="K21" s="76"/>
      <c r="L21" s="60">
        <f>L22</f>
        <v>1.6489999960000001</v>
      </c>
      <c r="M21" s="81">
        <f>M22</f>
        <v>0</v>
      </c>
      <c r="N21" s="121">
        <f t="shared" ref="N21:N24" si="0">I21-D21</f>
        <v>-48.93001048214834</v>
      </c>
      <c r="O21" s="117">
        <f t="shared" ref="O21:O24" si="1">IF(D21=0,"0,00",(N21/D21*100))</f>
        <v>-96.739754336015693</v>
      </c>
      <c r="P21" s="112"/>
      <c r="Q21" s="111"/>
      <c r="R21" s="112"/>
      <c r="S21" s="111"/>
      <c r="T21" s="114">
        <f t="shared" ref="T21:T24" si="2">L21-G21</f>
        <v>-48.93001048214834</v>
      </c>
      <c r="U21" s="120">
        <f t="shared" ref="U21:U24" si="3">IF(G21=0,"0,00",(T21/G21*100))</f>
        <v>-96.739754336015693</v>
      </c>
      <c r="V21" s="114">
        <f t="shared" ref="V21:V24" si="4">M21-H21</f>
        <v>0</v>
      </c>
      <c r="W21" s="120" t="str">
        <f t="shared" ref="W21:W24" si="5">IF(H21=0,"0,00",(V21/H21*100))</f>
        <v>0,00</v>
      </c>
      <c r="X21" s="18"/>
      <c r="Y21" s="71"/>
    </row>
    <row r="22" spans="1:25">
      <c r="A22" s="46" t="s">
        <v>685</v>
      </c>
      <c r="B22" s="47" t="s">
        <v>686</v>
      </c>
      <c r="C22" s="79"/>
      <c r="D22" s="75">
        <f>D23+D34</f>
        <v>50.579010478148341</v>
      </c>
      <c r="E22" s="76"/>
      <c r="F22" s="76"/>
      <c r="G22" s="60">
        <f>G23+G34</f>
        <v>50.579010478148341</v>
      </c>
      <c r="H22" s="60">
        <f>H23+H34</f>
        <v>0</v>
      </c>
      <c r="I22" s="75">
        <f>I23+I34</f>
        <v>1.6489999960000001</v>
      </c>
      <c r="J22" s="76"/>
      <c r="K22" s="76"/>
      <c r="L22" s="60">
        <f>L23+L34</f>
        <v>1.6489999960000001</v>
      </c>
      <c r="M22" s="81">
        <f>M23+M34</f>
        <v>0</v>
      </c>
      <c r="N22" s="121">
        <f t="shared" si="0"/>
        <v>-48.93001048214834</v>
      </c>
      <c r="O22" s="117">
        <f t="shared" si="1"/>
        <v>-96.739754336015693</v>
      </c>
      <c r="P22" s="112"/>
      <c r="Q22" s="111"/>
      <c r="R22" s="112"/>
      <c r="S22" s="111"/>
      <c r="T22" s="114">
        <f t="shared" si="2"/>
        <v>-48.93001048214834</v>
      </c>
      <c r="U22" s="120">
        <f t="shared" si="3"/>
        <v>-96.739754336015693</v>
      </c>
      <c r="V22" s="114">
        <f t="shared" si="4"/>
        <v>0</v>
      </c>
      <c r="W22" s="120" t="str">
        <f t="shared" si="5"/>
        <v>0,00</v>
      </c>
      <c r="X22" s="17"/>
      <c r="Y22" s="71"/>
    </row>
    <row r="23" spans="1:25" ht="56.25">
      <c r="A23" s="46" t="s">
        <v>187</v>
      </c>
      <c r="B23" s="47" t="s">
        <v>687</v>
      </c>
      <c r="C23" s="79"/>
      <c r="D23" s="75">
        <f>D24+D30</f>
        <v>49.687010478148338</v>
      </c>
      <c r="E23" s="76"/>
      <c r="F23" s="76"/>
      <c r="G23" s="60">
        <f>G24+G30</f>
        <v>49.687010478148338</v>
      </c>
      <c r="H23" s="60">
        <f>H24+H30</f>
        <v>0</v>
      </c>
      <c r="I23" s="75">
        <f>I24+I30</f>
        <v>0</v>
      </c>
      <c r="J23" s="76"/>
      <c r="K23" s="76"/>
      <c r="L23" s="60">
        <f>L24+L30</f>
        <v>0</v>
      </c>
      <c r="M23" s="81">
        <f>M24+M30</f>
        <v>0</v>
      </c>
      <c r="N23" s="121">
        <f t="shared" si="0"/>
        <v>-49.687010478148338</v>
      </c>
      <c r="O23" s="117">
        <f t="shared" si="1"/>
        <v>-100</v>
      </c>
      <c r="P23" s="112"/>
      <c r="Q23" s="111"/>
      <c r="R23" s="112"/>
      <c r="S23" s="111"/>
      <c r="T23" s="114">
        <f t="shared" si="2"/>
        <v>-49.687010478148338</v>
      </c>
      <c r="U23" s="120">
        <f t="shared" si="3"/>
        <v>-100</v>
      </c>
      <c r="V23" s="114">
        <f t="shared" si="4"/>
        <v>0</v>
      </c>
      <c r="W23" s="120" t="str">
        <f t="shared" si="5"/>
        <v>0,00</v>
      </c>
      <c r="X23" s="17"/>
      <c r="Y23" s="71"/>
    </row>
    <row r="24" spans="1:25" ht="93.75">
      <c r="A24" s="46" t="s">
        <v>615</v>
      </c>
      <c r="B24" s="47" t="s">
        <v>688</v>
      </c>
      <c r="C24" s="79"/>
      <c r="D24" s="75">
        <f>D25</f>
        <v>49.687010478148338</v>
      </c>
      <c r="E24" s="76"/>
      <c r="F24" s="76"/>
      <c r="G24" s="60">
        <f>G25</f>
        <v>49.687010478148338</v>
      </c>
      <c r="H24" s="60">
        <f>H25</f>
        <v>0</v>
      </c>
      <c r="I24" s="75">
        <f>I25</f>
        <v>0</v>
      </c>
      <c r="J24" s="76"/>
      <c r="K24" s="76"/>
      <c r="L24" s="60">
        <f>L25</f>
        <v>0</v>
      </c>
      <c r="M24" s="81">
        <f>M25</f>
        <v>0</v>
      </c>
      <c r="N24" s="121">
        <f t="shared" si="0"/>
        <v>-49.687010478148338</v>
      </c>
      <c r="O24" s="117">
        <f t="shared" si="1"/>
        <v>-100</v>
      </c>
      <c r="P24" s="112"/>
      <c r="Q24" s="111"/>
      <c r="R24" s="112"/>
      <c r="S24" s="111"/>
      <c r="T24" s="114">
        <f t="shared" si="2"/>
        <v>-49.687010478148338</v>
      </c>
      <c r="U24" s="120">
        <f t="shared" si="3"/>
        <v>-100</v>
      </c>
      <c r="V24" s="114">
        <f t="shared" si="4"/>
        <v>0</v>
      </c>
      <c r="W24" s="120" t="str">
        <f t="shared" si="5"/>
        <v>0,00</v>
      </c>
      <c r="X24" s="17"/>
      <c r="Y24" s="71"/>
    </row>
    <row r="25" spans="1:25" ht="56.25">
      <c r="A25" s="46" t="s">
        <v>617</v>
      </c>
      <c r="B25" s="47" t="s">
        <v>689</v>
      </c>
      <c r="C25" s="79"/>
      <c r="D25" s="75">
        <f>SUM(D26:D29)</f>
        <v>49.687010478148338</v>
      </c>
      <c r="E25" s="76"/>
      <c r="F25" s="76"/>
      <c r="G25" s="60">
        <f>SUM(G26:G29)</f>
        <v>49.687010478148338</v>
      </c>
      <c r="H25" s="60">
        <f>SUM(H26:H29)</f>
        <v>0</v>
      </c>
      <c r="I25" s="75">
        <f>SUM(I26:I29)</f>
        <v>0</v>
      </c>
      <c r="J25" s="76"/>
      <c r="K25" s="76"/>
      <c r="L25" s="60">
        <f>SUM(L26:L29)</f>
        <v>0</v>
      </c>
      <c r="M25" s="77">
        <f>SUM(M26:M29)</f>
        <v>0</v>
      </c>
      <c r="N25" s="122">
        <f>I25-D25</f>
        <v>-49.687010478148338</v>
      </c>
      <c r="O25" s="117">
        <f>IF(D25=0,"0,00",(N25/D25*100))</f>
        <v>-100</v>
      </c>
      <c r="P25" s="112"/>
      <c r="Q25" s="111"/>
      <c r="R25" s="112"/>
      <c r="S25" s="111"/>
      <c r="T25" s="114">
        <f>L25-G25</f>
        <v>-49.687010478148338</v>
      </c>
      <c r="U25" s="120">
        <f>IF(G25=0,"0,00",(T25/G25*100))</f>
        <v>-100</v>
      </c>
      <c r="V25" s="114">
        <f>M25-H25</f>
        <v>0</v>
      </c>
      <c r="W25" s="120" t="str">
        <f>IF(H25=0,"0,00",(V25/H25*100))</f>
        <v>0,00</v>
      </c>
      <c r="X25" s="17"/>
      <c r="Y25" s="71"/>
    </row>
    <row r="26" spans="1:25" ht="75">
      <c r="A26" s="48" t="s">
        <v>617</v>
      </c>
      <c r="B26" s="147" t="s">
        <v>1040</v>
      </c>
      <c r="C26" s="52" t="s">
        <v>1037</v>
      </c>
      <c r="D26" s="162">
        <f>SUM(E26:H26)</f>
        <v>49.687010478148338</v>
      </c>
      <c r="E26" s="76"/>
      <c r="F26" s="76"/>
      <c r="G26" s="148">
        <v>49.687010478148338</v>
      </c>
      <c r="H26" s="163"/>
      <c r="I26" s="162">
        <f>SUM(J26:M26)</f>
        <v>0</v>
      </c>
      <c r="J26" s="76"/>
      <c r="K26" s="76"/>
      <c r="L26" s="164"/>
      <c r="M26" s="163"/>
      <c r="N26" s="123">
        <f>I26-D26</f>
        <v>-49.687010478148338</v>
      </c>
      <c r="O26" s="118">
        <f>IF(D26=0,"0,00",(N26/D26*100))</f>
        <v>-100</v>
      </c>
      <c r="P26" s="109"/>
      <c r="Q26" s="108"/>
      <c r="R26" s="109"/>
      <c r="S26" s="108"/>
      <c r="T26" s="109">
        <f>L26-G26</f>
        <v>-49.687010478148338</v>
      </c>
      <c r="U26" s="118">
        <f>IF(G26=0,"0,00",(T26/G26*100))</f>
        <v>-100</v>
      </c>
      <c r="V26" s="109">
        <f>M26-H26</f>
        <v>0</v>
      </c>
      <c r="W26" s="118" t="str">
        <f>IF(H26=0,"0,00",(V26/H26*100))</f>
        <v>0,00</v>
      </c>
      <c r="X26" s="57"/>
      <c r="Y26" s="71"/>
    </row>
    <row r="27" spans="1:25" ht="180.75" hidden="1" customHeight="1">
      <c r="A27" s="48" t="s">
        <v>617</v>
      </c>
      <c r="B27" s="151"/>
      <c r="C27" s="50"/>
      <c r="D27" s="162">
        <f t="shared" ref="D27:D29" si="6">SUM(E27:H27)</f>
        <v>0</v>
      </c>
      <c r="E27" s="76"/>
      <c r="F27" s="76"/>
      <c r="G27" s="51">
        <v>0</v>
      </c>
      <c r="H27" s="163"/>
      <c r="I27" s="162">
        <f t="shared" ref="I27:I29" si="7">SUM(J27:M27)</f>
        <v>0</v>
      </c>
      <c r="J27" s="76"/>
      <c r="K27" s="76"/>
      <c r="L27" s="51"/>
      <c r="M27" s="165"/>
      <c r="N27" s="124">
        <f t="shared" ref="N27:N29" si="8">I27-D27</f>
        <v>0</v>
      </c>
      <c r="O27" s="118" t="str">
        <f t="shared" ref="O27:O29" si="9">IF(D27=0,"0,00",(N27/D27*100))</f>
        <v>0,00</v>
      </c>
      <c r="P27" s="109"/>
      <c r="Q27" s="108"/>
      <c r="R27" s="109"/>
      <c r="S27" s="108"/>
      <c r="T27" s="109">
        <f t="shared" ref="T27:T29" si="10">L27-G27</f>
        <v>0</v>
      </c>
      <c r="U27" s="118" t="str">
        <f t="shared" ref="U27:U29" si="11">IF(G27=0,"0,00",(T27/G27*100))</f>
        <v>0,00</v>
      </c>
      <c r="V27" s="109">
        <f t="shared" ref="V27:V29" si="12">M27-H27</f>
        <v>0</v>
      </c>
      <c r="W27" s="118" t="str">
        <f t="shared" ref="W27:W29" si="13">IF(H27=0,"0,00",(V27/H27*100))</f>
        <v>0,00</v>
      </c>
      <c r="X27" s="17"/>
      <c r="Y27" s="71"/>
    </row>
    <row r="28" spans="1:25" hidden="1">
      <c r="A28" s="48" t="s">
        <v>617</v>
      </c>
      <c r="B28" s="152"/>
      <c r="C28" s="153"/>
      <c r="D28" s="162">
        <f t="shared" si="6"/>
        <v>0</v>
      </c>
      <c r="E28" s="76"/>
      <c r="F28" s="76"/>
      <c r="G28" s="107"/>
      <c r="H28" s="163"/>
      <c r="I28" s="162">
        <f t="shared" si="7"/>
        <v>0</v>
      </c>
      <c r="J28" s="76"/>
      <c r="K28" s="76"/>
      <c r="L28" s="51"/>
      <c r="M28" s="163"/>
      <c r="N28" s="123">
        <f t="shared" si="8"/>
        <v>0</v>
      </c>
      <c r="O28" s="118" t="str">
        <f t="shared" si="9"/>
        <v>0,00</v>
      </c>
      <c r="P28" s="109"/>
      <c r="Q28" s="108"/>
      <c r="R28" s="109"/>
      <c r="S28" s="108"/>
      <c r="T28" s="109">
        <f t="shared" si="10"/>
        <v>0</v>
      </c>
      <c r="U28" s="118" t="str">
        <f t="shared" si="11"/>
        <v>0,00</v>
      </c>
      <c r="V28" s="109">
        <f t="shared" si="12"/>
        <v>0</v>
      </c>
      <c r="W28" s="118" t="str">
        <f t="shared" si="13"/>
        <v>0,00</v>
      </c>
      <c r="X28" s="17"/>
      <c r="Y28" s="71"/>
    </row>
    <row r="29" spans="1:25" hidden="1">
      <c r="A29" s="48" t="s">
        <v>617</v>
      </c>
      <c r="B29" s="151"/>
      <c r="C29" s="153"/>
      <c r="D29" s="162">
        <f t="shared" si="6"/>
        <v>0</v>
      </c>
      <c r="E29" s="76"/>
      <c r="F29" s="76"/>
      <c r="G29" s="107"/>
      <c r="H29" s="163"/>
      <c r="I29" s="162">
        <f t="shared" si="7"/>
        <v>0</v>
      </c>
      <c r="J29" s="76"/>
      <c r="K29" s="76"/>
      <c r="L29" s="51"/>
      <c r="M29" s="165"/>
      <c r="N29" s="108">
        <f t="shared" si="8"/>
        <v>0</v>
      </c>
      <c r="O29" s="118" t="str">
        <f t="shared" si="9"/>
        <v>0,00</v>
      </c>
      <c r="P29" s="109"/>
      <c r="Q29" s="108"/>
      <c r="R29" s="109"/>
      <c r="S29" s="108"/>
      <c r="T29" s="109">
        <f t="shared" si="10"/>
        <v>0</v>
      </c>
      <c r="U29" s="118" t="str">
        <f t="shared" si="11"/>
        <v>0,00</v>
      </c>
      <c r="V29" s="109">
        <f t="shared" si="12"/>
        <v>0</v>
      </c>
      <c r="W29" s="118" t="str">
        <f t="shared" si="13"/>
        <v>0,00</v>
      </c>
      <c r="X29" s="65"/>
      <c r="Y29" s="71"/>
    </row>
    <row r="30" spans="1:25" ht="75" hidden="1">
      <c r="A30" s="59" t="s">
        <v>630</v>
      </c>
      <c r="B30" s="47" t="s">
        <v>690</v>
      </c>
      <c r="C30" s="50"/>
      <c r="D30" s="75"/>
      <c r="E30" s="76"/>
      <c r="F30" s="76"/>
      <c r="G30" s="60"/>
      <c r="H30" s="77"/>
      <c r="I30" s="75"/>
      <c r="J30" s="76"/>
      <c r="K30" s="76"/>
      <c r="L30" s="60"/>
      <c r="M30" s="77"/>
      <c r="N30" s="77"/>
      <c r="O30" s="45"/>
      <c r="P30" s="76"/>
      <c r="Q30" s="76"/>
      <c r="R30" s="76"/>
      <c r="S30" s="76"/>
      <c r="T30" s="78"/>
      <c r="U30" s="78"/>
      <c r="V30" s="60"/>
      <c r="W30" s="78"/>
      <c r="X30" s="61"/>
      <c r="Y30" s="71"/>
    </row>
    <row r="31" spans="1:25" ht="56.25" hidden="1">
      <c r="A31" s="46" t="s">
        <v>691</v>
      </c>
      <c r="B31" s="47" t="s">
        <v>692</v>
      </c>
      <c r="C31" s="50"/>
      <c r="D31" s="75"/>
      <c r="E31" s="76"/>
      <c r="F31" s="76"/>
      <c r="G31" s="60"/>
      <c r="H31" s="77"/>
      <c r="I31" s="75"/>
      <c r="J31" s="76"/>
      <c r="K31" s="76"/>
      <c r="L31" s="60"/>
      <c r="M31" s="77"/>
      <c r="N31" s="77"/>
      <c r="O31" s="45"/>
      <c r="P31" s="76"/>
      <c r="Q31" s="76"/>
      <c r="R31" s="76"/>
      <c r="S31" s="76"/>
      <c r="T31" s="78"/>
      <c r="U31" s="78"/>
      <c r="V31" s="44"/>
      <c r="W31" s="78"/>
      <c r="X31" s="61"/>
      <c r="Y31" s="71"/>
    </row>
    <row r="32" spans="1:25" hidden="1">
      <c r="A32" s="48" t="s">
        <v>691</v>
      </c>
      <c r="B32" s="151"/>
      <c r="C32" s="50"/>
      <c r="D32" s="166"/>
      <c r="E32" s="76"/>
      <c r="F32" s="76"/>
      <c r="G32" s="52"/>
      <c r="H32" s="167"/>
      <c r="I32" s="168"/>
      <c r="J32" s="76"/>
      <c r="K32" s="76"/>
      <c r="L32" s="52"/>
      <c r="M32" s="167"/>
      <c r="N32" s="80"/>
      <c r="O32" s="56"/>
      <c r="P32" s="76"/>
      <c r="Q32" s="76"/>
      <c r="R32" s="76"/>
      <c r="S32" s="76"/>
      <c r="T32" s="53"/>
      <c r="U32" s="53"/>
      <c r="V32" s="55"/>
      <c r="W32" s="53"/>
      <c r="X32" s="61"/>
      <c r="Y32" s="71"/>
    </row>
    <row r="33" spans="1:25" hidden="1">
      <c r="A33" s="48" t="s">
        <v>691</v>
      </c>
      <c r="B33" s="151"/>
      <c r="C33" s="50"/>
      <c r="D33" s="166"/>
      <c r="E33" s="76"/>
      <c r="F33" s="76"/>
      <c r="G33" s="52"/>
      <c r="H33" s="167"/>
      <c r="I33" s="168"/>
      <c r="J33" s="76"/>
      <c r="K33" s="76"/>
      <c r="L33" s="52"/>
      <c r="M33" s="167"/>
      <c r="N33" s="80"/>
      <c r="O33" s="56"/>
      <c r="P33" s="76"/>
      <c r="Q33" s="76"/>
      <c r="R33" s="76"/>
      <c r="S33" s="76"/>
      <c r="T33" s="53"/>
      <c r="U33" s="53"/>
      <c r="V33" s="55"/>
      <c r="W33" s="53"/>
      <c r="X33" s="61"/>
      <c r="Y33" s="71"/>
    </row>
    <row r="34" spans="1:25" ht="37.5">
      <c r="A34" s="46" t="s">
        <v>195</v>
      </c>
      <c r="B34" s="63" t="s">
        <v>693</v>
      </c>
      <c r="C34" s="64"/>
      <c r="D34" s="75">
        <f>SUM(D35:D51)</f>
        <v>0.89200000000000002</v>
      </c>
      <c r="E34" s="76"/>
      <c r="F34" s="76"/>
      <c r="G34" s="60">
        <f t="shared" ref="G34" si="14">SUM(G35:G51)</f>
        <v>0.89200000000000002</v>
      </c>
      <c r="H34" s="60">
        <f>SUM(H35:H51)</f>
        <v>0</v>
      </c>
      <c r="I34" s="75">
        <f>SUM(I35:I51)</f>
        <v>1.6489999960000001</v>
      </c>
      <c r="J34" s="76"/>
      <c r="K34" s="76"/>
      <c r="L34" s="60">
        <f>SUM(L35:L51)</f>
        <v>1.6489999960000001</v>
      </c>
      <c r="M34" s="77">
        <f>SUM(M35:M51)</f>
        <v>0</v>
      </c>
      <c r="N34" s="125">
        <f>SUM(N35:N51)</f>
        <v>0.75699999600000001</v>
      </c>
      <c r="O34" s="119">
        <f>IF(D34=0,"0,00",(N34/D34*100))</f>
        <v>84.865470403587437</v>
      </c>
      <c r="P34" s="113"/>
      <c r="Q34" s="110"/>
      <c r="R34" s="113"/>
      <c r="S34" s="110"/>
      <c r="T34" s="113">
        <f>SUM(T35:T51)</f>
        <v>0.75699999600000001</v>
      </c>
      <c r="U34" s="119">
        <f>IF(G34=0,"0,00",(T34/G34*100))</f>
        <v>84.865470403587437</v>
      </c>
      <c r="V34" s="113">
        <f>SUM(V35:V51)</f>
        <v>0</v>
      </c>
      <c r="W34" s="119" t="str">
        <f>IF(H34=0,"0,00",(V34/H34*100))</f>
        <v>0,00</v>
      </c>
      <c r="X34" s="65"/>
      <c r="Y34" s="71"/>
    </row>
    <row r="35" spans="1:25" ht="24" customHeight="1">
      <c r="A35" s="68" t="s">
        <v>195</v>
      </c>
      <c r="B35" s="147" t="s">
        <v>1038</v>
      </c>
      <c r="C35" s="156" t="s">
        <v>1039</v>
      </c>
      <c r="D35" s="162">
        <f t="shared" ref="D35:D44" si="15">SUM(E35:H35)</f>
        <v>0.89200000000000002</v>
      </c>
      <c r="E35" s="76"/>
      <c r="F35" s="76"/>
      <c r="G35" s="148">
        <v>0.89200000000000002</v>
      </c>
      <c r="H35" s="51"/>
      <c r="I35" s="162">
        <f t="shared" ref="I35:I42" si="16">SUM(J35:M35)</f>
        <v>1.4499999960000001</v>
      </c>
      <c r="J35" s="76"/>
      <c r="K35" s="76"/>
      <c r="L35" s="162">
        <v>1.4499999960000001</v>
      </c>
      <c r="M35" s="73"/>
      <c r="N35" s="108">
        <f>I35-D35</f>
        <v>0.55799999600000005</v>
      </c>
      <c r="O35" s="118">
        <f>IF(D35=0,"0,00",(N35/D35*100))</f>
        <v>62.556053363228706</v>
      </c>
      <c r="P35" s="109"/>
      <c r="Q35" s="108"/>
      <c r="R35" s="109"/>
      <c r="S35" s="108"/>
      <c r="T35" s="109">
        <f>L35-G35</f>
        <v>0.55799999600000005</v>
      </c>
      <c r="U35" s="118">
        <f>IF(G35=0,"0,00",(T35/G35*100))</f>
        <v>62.556053363228706</v>
      </c>
      <c r="V35" s="109">
        <f>M35-H35</f>
        <v>0</v>
      </c>
      <c r="W35" s="118" t="str">
        <f>IF(H35=0,"0,00",(V35/H35*100))</f>
        <v>0,00</v>
      </c>
      <c r="X35" s="85"/>
      <c r="Y35" s="71"/>
    </row>
    <row r="36" spans="1:25">
      <c r="A36" s="68" t="s">
        <v>195</v>
      </c>
      <c r="B36" s="147" t="s">
        <v>1066</v>
      </c>
      <c r="C36" s="156" t="s">
        <v>1067</v>
      </c>
      <c r="D36" s="162">
        <f t="shared" si="15"/>
        <v>0</v>
      </c>
      <c r="E36" s="76"/>
      <c r="F36" s="76"/>
      <c r="G36" s="148">
        <v>0</v>
      </c>
      <c r="H36" s="51"/>
      <c r="I36" s="169">
        <f t="shared" si="16"/>
        <v>0.19900000000000001</v>
      </c>
      <c r="J36" s="76"/>
      <c r="K36" s="76"/>
      <c r="L36" s="52">
        <v>0.19900000000000001</v>
      </c>
      <c r="M36" s="170"/>
      <c r="N36" s="115">
        <f t="shared" ref="N36:N39" si="17">I36-D36</f>
        <v>0.19900000000000001</v>
      </c>
      <c r="O36" s="103" t="str">
        <f t="shared" ref="O36:O39" si="18">IF(D36=0,"0,00",(N36/D36*100))</f>
        <v>0,00</v>
      </c>
      <c r="P36" s="127"/>
      <c r="Q36" s="115"/>
      <c r="R36" s="127"/>
      <c r="S36" s="115"/>
      <c r="T36" s="127">
        <f t="shared" ref="T36:T39" si="19">L36-G36</f>
        <v>0.19900000000000001</v>
      </c>
      <c r="U36" s="103">
        <v>100</v>
      </c>
      <c r="V36" s="127">
        <f t="shared" ref="V36:V39" si="20">M36-H36</f>
        <v>0</v>
      </c>
      <c r="W36" s="103" t="str">
        <f t="shared" ref="W36:W39" si="21">IF(H36=0,"0,00",(V36/H36*100))</f>
        <v>0,00</v>
      </c>
      <c r="X36" s="65" t="s">
        <v>1070</v>
      </c>
    </row>
    <row r="37" spans="1:25" hidden="1">
      <c r="A37" s="68" t="s">
        <v>195</v>
      </c>
      <c r="B37" s="157"/>
      <c r="C37" s="156"/>
      <c r="D37" s="162">
        <f>SUM(E37:H37)</f>
        <v>0</v>
      </c>
      <c r="E37" s="76"/>
      <c r="F37" s="76"/>
      <c r="G37" s="148"/>
      <c r="H37" s="51"/>
      <c r="I37" s="162">
        <f t="shared" si="16"/>
        <v>0</v>
      </c>
      <c r="J37" s="76"/>
      <c r="K37" s="76"/>
      <c r="L37" s="52"/>
      <c r="M37" s="73"/>
      <c r="N37" s="108">
        <f t="shared" si="17"/>
        <v>0</v>
      </c>
      <c r="O37" s="118" t="str">
        <f t="shared" si="18"/>
        <v>0,00</v>
      </c>
      <c r="P37" s="109"/>
      <c r="Q37" s="108"/>
      <c r="R37" s="109"/>
      <c r="S37" s="108"/>
      <c r="T37" s="109">
        <f>L37-G37</f>
        <v>0</v>
      </c>
      <c r="U37" s="118" t="str">
        <f>IF(G37=0,"0,00",(T37/G37*100))</f>
        <v>0,00</v>
      </c>
      <c r="V37" s="109">
        <f>M37-H37</f>
        <v>0</v>
      </c>
      <c r="W37" s="118" t="str">
        <f>IF(H37=0,"0,00",(V37/H37*100))</f>
        <v>0,00</v>
      </c>
      <c r="X37" s="85"/>
    </row>
    <row r="38" spans="1:25" ht="56.25" hidden="1" customHeight="1">
      <c r="A38" s="68" t="s">
        <v>195</v>
      </c>
      <c r="B38" s="151"/>
      <c r="C38" s="50"/>
      <c r="D38" s="162">
        <f t="shared" si="15"/>
        <v>0</v>
      </c>
      <c r="E38" s="76"/>
      <c r="F38" s="76"/>
      <c r="G38" s="51"/>
      <c r="H38" s="51"/>
      <c r="I38" s="162">
        <f t="shared" si="16"/>
        <v>0</v>
      </c>
      <c r="J38" s="76"/>
      <c r="K38" s="76"/>
      <c r="L38" s="53"/>
      <c r="M38" s="73"/>
      <c r="N38" s="108">
        <f t="shared" si="17"/>
        <v>0</v>
      </c>
      <c r="O38" s="118" t="str">
        <f t="shared" si="18"/>
        <v>0,00</v>
      </c>
      <c r="P38" s="109"/>
      <c r="Q38" s="108"/>
      <c r="R38" s="109"/>
      <c r="S38" s="108"/>
      <c r="T38" s="109">
        <f t="shared" si="19"/>
        <v>0</v>
      </c>
      <c r="U38" s="118" t="str">
        <f t="shared" ref="U38:U39" si="22">IF(G38=0,"0,00",(T38/G38*100))</f>
        <v>0,00</v>
      </c>
      <c r="V38" s="109">
        <f t="shared" si="20"/>
        <v>0</v>
      </c>
      <c r="W38" s="118" t="str">
        <f t="shared" si="21"/>
        <v>0,00</v>
      </c>
      <c r="X38" s="17"/>
    </row>
    <row r="39" spans="1:25" hidden="1">
      <c r="A39" s="68" t="s">
        <v>195</v>
      </c>
      <c r="B39" s="151"/>
      <c r="C39" s="50"/>
      <c r="D39" s="162">
        <f t="shared" si="15"/>
        <v>0</v>
      </c>
      <c r="E39" s="76"/>
      <c r="F39" s="76"/>
      <c r="G39" s="51"/>
      <c r="H39" s="51"/>
      <c r="I39" s="162">
        <f t="shared" si="16"/>
        <v>0</v>
      </c>
      <c r="J39" s="76"/>
      <c r="K39" s="76"/>
      <c r="L39" s="51"/>
      <c r="M39" s="73"/>
      <c r="N39" s="108">
        <f t="shared" si="17"/>
        <v>0</v>
      </c>
      <c r="O39" s="118" t="str">
        <f t="shared" si="18"/>
        <v>0,00</v>
      </c>
      <c r="P39" s="109"/>
      <c r="Q39" s="108"/>
      <c r="R39" s="109"/>
      <c r="S39" s="108"/>
      <c r="T39" s="109">
        <f t="shared" si="19"/>
        <v>0</v>
      </c>
      <c r="U39" s="118" t="str">
        <f t="shared" si="22"/>
        <v>0,00</v>
      </c>
      <c r="V39" s="109">
        <f t="shared" si="20"/>
        <v>0</v>
      </c>
      <c r="W39" s="118" t="str">
        <f t="shared" si="21"/>
        <v>0,00</v>
      </c>
      <c r="X39" s="17"/>
    </row>
    <row r="40" spans="1:25" ht="38.25" hidden="1" customHeight="1">
      <c r="A40" s="66"/>
      <c r="B40" s="49"/>
      <c r="C40" s="105"/>
      <c r="D40" s="162">
        <f t="shared" si="15"/>
        <v>0</v>
      </c>
      <c r="E40" s="76"/>
      <c r="F40" s="76"/>
      <c r="G40" s="51"/>
      <c r="H40" s="51"/>
      <c r="I40" s="162">
        <f t="shared" si="16"/>
        <v>0</v>
      </c>
      <c r="J40" s="76"/>
      <c r="K40" s="76"/>
      <c r="L40" s="52"/>
      <c r="M40" s="73"/>
      <c r="N40" s="108">
        <f t="shared" ref="N40:N46" si="23">I40-D40</f>
        <v>0</v>
      </c>
      <c r="O40" s="118" t="str">
        <f t="shared" ref="O40:O46" si="24">IF(D40=0,"0,00",(N40/D40*100))</f>
        <v>0,00</v>
      </c>
      <c r="P40" s="109"/>
      <c r="Q40" s="108"/>
      <c r="R40" s="109"/>
      <c r="S40" s="108"/>
      <c r="T40" s="109">
        <f t="shared" ref="T40:T46" si="25">L40-G40</f>
        <v>0</v>
      </c>
      <c r="U40" s="118" t="str">
        <f t="shared" ref="U40:U46" si="26">IF(G40=0,"0,00",(T40/G40*100))</f>
        <v>0,00</v>
      </c>
      <c r="V40" s="109">
        <f t="shared" ref="V40:V46" si="27">M40-H40</f>
        <v>0</v>
      </c>
      <c r="W40" s="118" t="str">
        <f t="shared" ref="W40:W46" si="28">IF(H40=0,"0,00",(V40/H40*100))</f>
        <v>0,00</v>
      </c>
      <c r="X40" s="65"/>
    </row>
    <row r="41" spans="1:25" ht="19.5" hidden="1" customHeight="1">
      <c r="A41" s="66"/>
      <c r="B41" s="69"/>
      <c r="C41" s="105"/>
      <c r="D41" s="162">
        <f t="shared" si="15"/>
        <v>0</v>
      </c>
      <c r="E41" s="76"/>
      <c r="F41" s="76"/>
      <c r="G41" s="51"/>
      <c r="H41" s="51"/>
      <c r="I41" s="162">
        <f t="shared" si="16"/>
        <v>0</v>
      </c>
      <c r="J41" s="76"/>
      <c r="K41" s="76"/>
      <c r="L41" s="52"/>
      <c r="M41" s="73"/>
      <c r="N41" s="108">
        <f t="shared" si="23"/>
        <v>0</v>
      </c>
      <c r="O41" s="118" t="str">
        <f t="shared" si="24"/>
        <v>0,00</v>
      </c>
      <c r="P41" s="109"/>
      <c r="Q41" s="108"/>
      <c r="R41" s="109"/>
      <c r="S41" s="108"/>
      <c r="T41" s="109">
        <f>L41-G41</f>
        <v>0</v>
      </c>
      <c r="U41" s="118" t="str">
        <f t="shared" si="26"/>
        <v>0,00</v>
      </c>
      <c r="V41" s="109">
        <f t="shared" si="27"/>
        <v>0</v>
      </c>
      <c r="W41" s="118" t="str">
        <f t="shared" si="28"/>
        <v>0,00</v>
      </c>
      <c r="X41" s="65"/>
    </row>
    <row r="42" spans="1:25" hidden="1">
      <c r="A42" s="66"/>
      <c r="B42" s="49"/>
      <c r="C42" s="105"/>
      <c r="D42" s="162">
        <f t="shared" si="15"/>
        <v>0</v>
      </c>
      <c r="E42" s="76"/>
      <c r="F42" s="76"/>
      <c r="G42" s="51"/>
      <c r="H42" s="51"/>
      <c r="I42" s="162">
        <f t="shared" si="16"/>
        <v>0</v>
      </c>
      <c r="J42" s="76"/>
      <c r="K42" s="76"/>
      <c r="L42" s="52"/>
      <c r="M42" s="73"/>
      <c r="N42" s="108">
        <f t="shared" si="23"/>
        <v>0</v>
      </c>
      <c r="O42" s="118" t="str">
        <f t="shared" si="24"/>
        <v>0,00</v>
      </c>
      <c r="P42" s="109"/>
      <c r="Q42" s="108"/>
      <c r="R42" s="109"/>
      <c r="S42" s="108"/>
      <c r="T42" s="109">
        <f t="shared" si="25"/>
        <v>0</v>
      </c>
      <c r="U42" s="118" t="str">
        <f t="shared" si="26"/>
        <v>0,00</v>
      </c>
      <c r="V42" s="109">
        <f t="shared" si="27"/>
        <v>0</v>
      </c>
      <c r="W42" s="118" t="str">
        <f t="shared" si="28"/>
        <v>0,00</v>
      </c>
      <c r="X42" s="65"/>
    </row>
    <row r="43" spans="1:25" hidden="1">
      <c r="A43" s="66"/>
      <c r="B43" s="49"/>
      <c r="C43" s="105"/>
      <c r="D43" s="162">
        <f t="shared" si="15"/>
        <v>0</v>
      </c>
      <c r="E43" s="76"/>
      <c r="F43" s="76"/>
      <c r="G43" s="51"/>
      <c r="H43" s="171"/>
      <c r="I43" s="162">
        <f>SUM(J43:M43)</f>
        <v>0</v>
      </c>
      <c r="J43" s="76"/>
      <c r="K43" s="76"/>
      <c r="L43" s="51"/>
      <c r="M43" s="172"/>
      <c r="N43" s="123">
        <f t="shared" si="23"/>
        <v>0</v>
      </c>
      <c r="O43" s="118" t="str">
        <f t="shared" si="24"/>
        <v>0,00</v>
      </c>
      <c r="P43" s="109"/>
      <c r="Q43" s="108"/>
      <c r="R43" s="109"/>
      <c r="S43" s="108"/>
      <c r="T43" s="109">
        <f t="shared" si="25"/>
        <v>0</v>
      </c>
      <c r="U43" s="118" t="str">
        <f t="shared" si="26"/>
        <v>0,00</v>
      </c>
      <c r="V43" s="109">
        <f t="shared" si="27"/>
        <v>0</v>
      </c>
      <c r="W43" s="118" t="str">
        <f t="shared" si="28"/>
        <v>0,00</v>
      </c>
      <c r="X43" s="65"/>
    </row>
    <row r="44" spans="1:25" hidden="1">
      <c r="A44" s="66"/>
      <c r="B44" s="49"/>
      <c r="C44" s="105"/>
      <c r="D44" s="162">
        <f t="shared" si="15"/>
        <v>0</v>
      </c>
      <c r="E44" s="76"/>
      <c r="F44" s="76"/>
      <c r="G44" s="51"/>
      <c r="H44" s="51"/>
      <c r="I44" s="162">
        <f>SUM(J44:M44)</f>
        <v>0</v>
      </c>
      <c r="J44" s="173"/>
      <c r="K44" s="173"/>
      <c r="L44" s="174"/>
      <c r="M44" s="172"/>
      <c r="N44" s="123">
        <f t="shared" si="23"/>
        <v>0</v>
      </c>
      <c r="O44" s="118" t="str">
        <f t="shared" si="24"/>
        <v>0,00</v>
      </c>
      <c r="P44" s="109"/>
      <c r="Q44" s="108"/>
      <c r="R44" s="109"/>
      <c r="S44" s="108"/>
      <c r="T44" s="109">
        <f t="shared" si="25"/>
        <v>0</v>
      </c>
      <c r="U44" s="118" t="str">
        <f t="shared" si="26"/>
        <v>0,00</v>
      </c>
      <c r="V44" s="109">
        <f>M44-H44</f>
        <v>0</v>
      </c>
      <c r="W44" s="118" t="str">
        <f t="shared" si="28"/>
        <v>0,00</v>
      </c>
      <c r="X44" s="65"/>
    </row>
    <row r="45" spans="1:25" hidden="1">
      <c r="A45" s="66"/>
      <c r="B45" s="49"/>
      <c r="C45" s="105"/>
      <c r="D45" s="162">
        <f t="shared" ref="D45:D46" si="29">SUM(E45:H45)</f>
        <v>0</v>
      </c>
      <c r="E45" s="76"/>
      <c r="F45" s="76"/>
      <c r="G45" s="51"/>
      <c r="H45" s="51"/>
      <c r="I45" s="162">
        <f t="shared" ref="I45:I46" si="30">SUM(J45:M45)</f>
        <v>0</v>
      </c>
      <c r="J45" s="76"/>
      <c r="K45" s="76"/>
      <c r="L45" s="52"/>
      <c r="M45" s="175"/>
      <c r="N45" s="108">
        <f t="shared" si="23"/>
        <v>0</v>
      </c>
      <c r="O45" s="118" t="str">
        <f t="shared" si="24"/>
        <v>0,00</v>
      </c>
      <c r="P45" s="109"/>
      <c r="Q45" s="108"/>
      <c r="R45" s="109"/>
      <c r="S45" s="108"/>
      <c r="T45" s="109">
        <f t="shared" si="25"/>
        <v>0</v>
      </c>
      <c r="U45" s="118" t="str">
        <f t="shared" si="26"/>
        <v>0,00</v>
      </c>
      <c r="V45" s="109">
        <f t="shared" si="27"/>
        <v>0</v>
      </c>
      <c r="W45" s="118" t="str">
        <f t="shared" si="28"/>
        <v>0,00</v>
      </c>
      <c r="X45" s="65"/>
    </row>
    <row r="46" spans="1:25" hidden="1">
      <c r="A46" s="66"/>
      <c r="B46" s="49"/>
      <c r="C46" s="105"/>
      <c r="D46" s="162">
        <f t="shared" si="29"/>
        <v>0</v>
      </c>
      <c r="E46" s="76"/>
      <c r="F46" s="76"/>
      <c r="G46" s="51"/>
      <c r="H46" s="51"/>
      <c r="I46" s="162">
        <f t="shared" si="30"/>
        <v>0</v>
      </c>
      <c r="J46" s="76"/>
      <c r="K46" s="76"/>
      <c r="L46" s="52"/>
      <c r="M46" s="52"/>
      <c r="N46" s="108">
        <f t="shared" si="23"/>
        <v>0</v>
      </c>
      <c r="O46" s="118" t="str">
        <f t="shared" si="24"/>
        <v>0,00</v>
      </c>
      <c r="P46" s="109"/>
      <c r="Q46" s="108"/>
      <c r="R46" s="109"/>
      <c r="S46" s="108"/>
      <c r="T46" s="109">
        <f t="shared" si="25"/>
        <v>0</v>
      </c>
      <c r="U46" s="118" t="str">
        <f t="shared" si="26"/>
        <v>0,00</v>
      </c>
      <c r="V46" s="109">
        <f t="shared" si="27"/>
        <v>0</v>
      </c>
      <c r="W46" s="118" t="str">
        <f t="shared" si="28"/>
        <v>0,00</v>
      </c>
      <c r="X46" s="65"/>
    </row>
    <row r="47" spans="1:25" hidden="1">
      <c r="A47" s="66" t="s">
        <v>195</v>
      </c>
      <c r="B47" s="69"/>
      <c r="C47" s="105"/>
      <c r="D47" s="162"/>
      <c r="E47" s="76"/>
      <c r="F47" s="76"/>
      <c r="G47" s="51"/>
      <c r="H47" s="51"/>
      <c r="I47" s="162"/>
      <c r="J47" s="76"/>
      <c r="K47" s="76"/>
      <c r="L47" s="52"/>
      <c r="M47" s="175"/>
      <c r="N47" s="108"/>
      <c r="O47" s="118"/>
      <c r="P47" s="109"/>
      <c r="Q47" s="108"/>
      <c r="R47" s="109"/>
      <c r="S47" s="108"/>
      <c r="T47" s="109"/>
      <c r="U47" s="118"/>
      <c r="V47" s="109"/>
      <c r="W47" s="118"/>
      <c r="X47" s="65"/>
    </row>
    <row r="48" spans="1:25" hidden="1">
      <c r="A48" s="66" t="s">
        <v>195</v>
      </c>
      <c r="B48" s="69"/>
      <c r="C48" s="105"/>
      <c r="D48" s="162"/>
      <c r="E48" s="76"/>
      <c r="F48" s="76"/>
      <c r="G48" s="51"/>
      <c r="H48" s="51"/>
      <c r="I48" s="162"/>
      <c r="J48" s="76"/>
      <c r="K48" s="76"/>
      <c r="L48" s="52"/>
      <c r="M48" s="175"/>
      <c r="N48" s="108"/>
      <c r="O48" s="118"/>
      <c r="P48" s="109"/>
      <c r="Q48" s="108"/>
      <c r="R48" s="109"/>
      <c r="S48" s="108"/>
      <c r="T48" s="109"/>
      <c r="U48" s="118"/>
      <c r="V48" s="109"/>
      <c r="W48" s="118"/>
      <c r="X48" s="65"/>
    </row>
    <row r="49" spans="1:24" hidden="1">
      <c r="A49" s="66" t="s">
        <v>195</v>
      </c>
      <c r="B49" s="69"/>
      <c r="C49" s="105"/>
      <c r="D49" s="162"/>
      <c r="E49" s="76"/>
      <c r="F49" s="76"/>
      <c r="G49" s="51"/>
      <c r="H49" s="51"/>
      <c r="I49" s="162"/>
      <c r="J49" s="76"/>
      <c r="K49" s="76"/>
      <c r="L49" s="52"/>
      <c r="M49" s="52"/>
      <c r="N49" s="108"/>
      <c r="O49" s="118"/>
      <c r="P49" s="109"/>
      <c r="Q49" s="108"/>
      <c r="R49" s="109"/>
      <c r="S49" s="108"/>
      <c r="T49" s="109"/>
      <c r="U49" s="118"/>
      <c r="V49" s="109"/>
      <c r="W49" s="118"/>
      <c r="X49" s="65"/>
    </row>
    <row r="50" spans="1:24" hidden="1">
      <c r="A50" s="66" t="s">
        <v>195</v>
      </c>
      <c r="B50" s="49"/>
      <c r="C50" s="105"/>
      <c r="D50" s="162"/>
      <c r="E50" s="76"/>
      <c r="F50" s="76"/>
      <c r="G50" s="51"/>
      <c r="H50" s="51"/>
      <c r="I50" s="162"/>
      <c r="J50" s="76"/>
      <c r="K50" s="76"/>
      <c r="L50" s="52"/>
      <c r="M50" s="175"/>
      <c r="N50" s="108"/>
      <c r="O50" s="118"/>
      <c r="P50" s="109"/>
      <c r="Q50" s="108"/>
      <c r="R50" s="109"/>
      <c r="S50" s="108"/>
      <c r="T50" s="109"/>
      <c r="U50" s="118"/>
      <c r="V50" s="109"/>
      <c r="W50" s="118"/>
      <c r="X50" s="65"/>
    </row>
    <row r="51" spans="1:24" hidden="1">
      <c r="A51" s="66" t="s">
        <v>195</v>
      </c>
      <c r="B51" s="49"/>
      <c r="C51" s="105"/>
      <c r="D51" s="162"/>
      <c r="E51" s="76"/>
      <c r="F51" s="76"/>
      <c r="G51" s="51"/>
      <c r="H51" s="51"/>
      <c r="I51" s="162"/>
      <c r="J51" s="76"/>
      <c r="K51" s="76"/>
      <c r="L51" s="52"/>
      <c r="M51" s="73"/>
      <c r="N51" s="108"/>
      <c r="O51" s="118"/>
      <c r="P51" s="109"/>
      <c r="Q51" s="108"/>
      <c r="R51" s="109"/>
      <c r="S51" s="108"/>
      <c r="T51" s="109"/>
      <c r="U51" s="118"/>
      <c r="V51" s="109"/>
      <c r="W51" s="118"/>
      <c r="X51" s="65"/>
    </row>
    <row r="52" spans="1:24" hidden="1"/>
    <row r="54" spans="1:24">
      <c r="G54" s="176"/>
      <c r="H54" s="176"/>
      <c r="J54" s="88"/>
    </row>
    <row r="56" spans="1:24">
      <c r="G56" s="88"/>
      <c r="H56" s="88"/>
    </row>
    <row r="57" spans="1:24">
      <c r="G57" s="88"/>
      <c r="H57" s="88"/>
      <c r="I57" s="88"/>
      <c r="L57" s="177"/>
    </row>
  </sheetData>
  <mergeCells count="28">
    <mergeCell ref="A5:X5"/>
    <mergeCell ref="A6:X6"/>
    <mergeCell ref="A7:X7"/>
    <mergeCell ref="A8:X8"/>
    <mergeCell ref="A15:A19"/>
    <mergeCell ref="B15:B19"/>
    <mergeCell ref="C15:C19"/>
    <mergeCell ref="D15:M15"/>
    <mergeCell ref="N15:W16"/>
    <mergeCell ref="X15:X19"/>
    <mergeCell ref="D16:M16"/>
    <mergeCell ref="D17:H17"/>
    <mergeCell ref="I17:M17"/>
    <mergeCell ref="N17:O18"/>
    <mergeCell ref="P17:Q18"/>
    <mergeCell ref="R17:S18"/>
    <mergeCell ref="T17:U18"/>
    <mergeCell ref="V17:W18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</mergeCells>
  <dataValidations disablePrompts="1" count="1">
    <dataValidation type="textLength" operator="lessThanOrEqual" allowBlank="1" showInputMessage="1" showErrorMessage="1" errorTitle="Ошибка" error="Допускается ввод не более 900 символов!" sqref="B26:B27" xr:uid="{BD089018-CBFA-4BA5-838D-FD83D482D601}">
      <formula1>900</formula1>
    </dataValidation>
  </dataValidations>
  <pageMargins left="0.7" right="0.7" top="0.75" bottom="0.75" header="0.3" footer="0.3"/>
  <pageSetup paperSize="9" scale="21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39997558519241921"/>
    <pageSetUpPr fitToPage="1"/>
  </sheetPr>
  <dimension ref="A1:X48"/>
  <sheetViews>
    <sheetView topLeftCell="I21" zoomScale="70" zoomScaleNormal="70" workbookViewId="0">
      <selection activeCell="V33" sqref="V33"/>
    </sheetView>
  </sheetViews>
  <sheetFormatPr defaultColWidth="14" defaultRowHeight="18.75"/>
  <cols>
    <col min="1" max="1" width="14" style="20" bestFit="1"/>
    <col min="2" max="2" width="45.85546875" style="20" bestFit="1" customWidth="1"/>
    <col min="3" max="3" width="30.5703125" style="20" bestFit="1" customWidth="1"/>
    <col min="4" max="4" width="22.28515625" style="20" bestFit="1" customWidth="1"/>
    <col min="5" max="5" width="23.28515625" style="20" bestFit="1" customWidth="1"/>
    <col min="6" max="21" width="14" style="20" bestFit="1"/>
    <col min="22" max="22" width="56.5703125" style="20" bestFit="1" customWidth="1"/>
    <col min="23" max="23" width="1.7109375" style="20" bestFit="1" customWidth="1"/>
    <col min="24" max="24" width="29" style="20" bestFit="1" customWidth="1"/>
    <col min="25" max="25" width="14" style="20" bestFit="1"/>
    <col min="26" max="16384" width="14" style="20"/>
  </cols>
  <sheetData>
    <row r="1" spans="1:22">
      <c r="V1" s="24" t="s">
        <v>698</v>
      </c>
    </row>
    <row r="2" spans="1:22">
      <c r="V2" s="24" t="s">
        <v>1</v>
      </c>
    </row>
    <row r="3" spans="1:22">
      <c r="V3" s="24" t="s">
        <v>2</v>
      </c>
    </row>
    <row r="5" spans="1:22">
      <c r="A5" s="357" t="s">
        <v>699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</row>
    <row r="6" spans="1:22">
      <c r="A6" s="357" t="s">
        <v>700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</row>
    <row r="7" spans="1:22">
      <c r="A7" s="357" t="s">
        <v>1060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</row>
    <row r="8" spans="1:2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</row>
    <row r="9" spans="1:22">
      <c r="E9" s="33"/>
      <c r="F9" s="33"/>
      <c r="G9" s="33"/>
      <c r="H9" s="33"/>
      <c r="I9" s="33"/>
      <c r="J9" s="33"/>
      <c r="K9" s="34" t="s">
        <v>1057</v>
      </c>
      <c r="L9" s="33"/>
      <c r="M9" s="33"/>
      <c r="N9" s="33"/>
      <c r="O9" s="33"/>
      <c r="P9" s="33"/>
      <c r="Q9" s="33"/>
      <c r="R9" s="33"/>
    </row>
    <row r="10" spans="1:22">
      <c r="E10" s="33"/>
      <c r="F10" s="33"/>
      <c r="G10" s="33"/>
      <c r="H10" s="33"/>
      <c r="I10" s="33"/>
      <c r="J10" s="33"/>
      <c r="K10" s="34" t="s">
        <v>1035</v>
      </c>
      <c r="L10" s="33"/>
      <c r="M10" s="33"/>
      <c r="N10" s="33"/>
      <c r="O10" s="33"/>
      <c r="P10" s="33"/>
      <c r="Q10" s="33"/>
      <c r="R10" s="33"/>
    </row>
    <row r="11" spans="1:22">
      <c r="E11" s="33"/>
      <c r="F11" s="33"/>
      <c r="G11" s="33"/>
      <c r="H11" s="33"/>
      <c r="I11" s="33"/>
      <c r="J11" s="33"/>
      <c r="K11" s="34" t="s">
        <v>1036</v>
      </c>
      <c r="L11" s="33"/>
      <c r="M11" s="33"/>
      <c r="N11" s="33"/>
      <c r="O11" s="33"/>
      <c r="P11" s="33"/>
      <c r="Q11" s="33"/>
      <c r="R11" s="33"/>
    </row>
    <row r="12" spans="1:22">
      <c r="I12" s="36" t="s">
        <v>9</v>
      </c>
      <c r="K12" s="36"/>
      <c r="L12" s="36"/>
      <c r="M12" s="36"/>
      <c r="N12" s="36"/>
      <c r="O12" s="36"/>
      <c r="P12" s="36"/>
      <c r="Q12" s="36"/>
      <c r="R12" s="36"/>
      <c r="T12" s="36"/>
    </row>
    <row r="14" spans="1:22" ht="268.5" customHeight="1">
      <c r="A14" s="354" t="s">
        <v>10</v>
      </c>
      <c r="B14" s="354" t="s">
        <v>11</v>
      </c>
      <c r="C14" s="354" t="s">
        <v>12</v>
      </c>
      <c r="D14" s="354" t="s">
        <v>37</v>
      </c>
      <c r="E14" s="354" t="s">
        <v>1045</v>
      </c>
      <c r="F14" s="354" t="s">
        <v>1046</v>
      </c>
      <c r="G14" s="354"/>
      <c r="H14" s="354" t="s">
        <v>1042</v>
      </c>
      <c r="I14" s="354"/>
      <c r="J14" s="354"/>
      <c r="K14" s="354"/>
      <c r="L14" s="354"/>
      <c r="M14" s="354"/>
      <c r="N14" s="354"/>
      <c r="O14" s="354"/>
      <c r="P14" s="354"/>
      <c r="Q14" s="354"/>
      <c r="R14" s="354" t="s">
        <v>701</v>
      </c>
      <c r="S14" s="354"/>
      <c r="T14" s="373" t="s">
        <v>702</v>
      </c>
      <c r="U14" s="374"/>
      <c r="V14" s="354" t="s">
        <v>20</v>
      </c>
    </row>
    <row r="15" spans="1:22" ht="29.25" customHeight="1">
      <c r="A15" s="354"/>
      <c r="B15" s="354"/>
      <c r="C15" s="354"/>
      <c r="D15" s="354"/>
      <c r="E15" s="354"/>
      <c r="F15" s="354" t="s">
        <v>45</v>
      </c>
      <c r="G15" s="354" t="s">
        <v>46</v>
      </c>
      <c r="H15" s="354" t="s">
        <v>680</v>
      </c>
      <c r="I15" s="354"/>
      <c r="J15" s="354" t="s">
        <v>681</v>
      </c>
      <c r="K15" s="354"/>
      <c r="L15" s="354" t="s">
        <v>682</v>
      </c>
      <c r="M15" s="354"/>
      <c r="N15" s="354" t="s">
        <v>683</v>
      </c>
      <c r="O15" s="354"/>
      <c r="P15" s="354" t="s">
        <v>684</v>
      </c>
      <c r="Q15" s="354"/>
      <c r="R15" s="354" t="s">
        <v>45</v>
      </c>
      <c r="S15" s="354" t="s">
        <v>46</v>
      </c>
      <c r="T15" s="354" t="s">
        <v>44</v>
      </c>
      <c r="U15" s="354" t="s">
        <v>30</v>
      </c>
      <c r="V15" s="354"/>
    </row>
    <row r="16" spans="1:22" ht="66" customHeight="1">
      <c r="A16" s="354"/>
      <c r="B16" s="354"/>
      <c r="C16" s="354"/>
      <c r="D16" s="354"/>
      <c r="E16" s="354"/>
      <c r="F16" s="354"/>
      <c r="G16" s="354"/>
      <c r="H16" s="17" t="s">
        <v>21</v>
      </c>
      <c r="I16" s="17" t="s">
        <v>22</v>
      </c>
      <c r="J16" s="17" t="s">
        <v>21</v>
      </c>
      <c r="K16" s="17" t="s">
        <v>22</v>
      </c>
      <c r="L16" s="17" t="s">
        <v>21</v>
      </c>
      <c r="M16" s="17" t="s">
        <v>22</v>
      </c>
      <c r="N16" s="17" t="s">
        <v>21</v>
      </c>
      <c r="O16" s="17" t="s">
        <v>22</v>
      </c>
      <c r="P16" s="17" t="s">
        <v>21</v>
      </c>
      <c r="Q16" s="17" t="s">
        <v>22</v>
      </c>
      <c r="R16" s="354"/>
      <c r="S16" s="354"/>
      <c r="T16" s="354"/>
      <c r="U16" s="354"/>
      <c r="V16" s="354"/>
    </row>
    <row r="17" spans="1:24">
      <c r="A17" s="17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G17" s="17">
        <v>7</v>
      </c>
      <c r="H17" s="17">
        <v>8</v>
      </c>
      <c r="I17" s="17">
        <v>9</v>
      </c>
      <c r="J17" s="17">
        <v>10</v>
      </c>
      <c r="K17" s="17">
        <v>11</v>
      </c>
      <c r="L17" s="17">
        <v>12</v>
      </c>
      <c r="M17" s="17">
        <v>13</v>
      </c>
      <c r="N17" s="17">
        <v>14</v>
      </c>
      <c r="O17" s="17">
        <v>15</v>
      </c>
      <c r="P17" s="17">
        <v>16</v>
      </c>
      <c r="Q17" s="17">
        <v>17</v>
      </c>
      <c r="R17" s="17">
        <v>18</v>
      </c>
      <c r="S17" s="17">
        <v>19</v>
      </c>
      <c r="T17" s="17">
        <v>20</v>
      </c>
      <c r="U17" s="17">
        <v>21</v>
      </c>
      <c r="V17" s="17">
        <v>22</v>
      </c>
    </row>
    <row r="18" spans="1:24" ht="38.25" customHeight="1">
      <c r="A18" s="39"/>
      <c r="B18" s="40" t="s">
        <v>31</v>
      </c>
      <c r="C18" s="41"/>
      <c r="D18" s="44">
        <f>D19</f>
        <v>39.464189999999995</v>
      </c>
      <c r="E18" s="83">
        <v>0</v>
      </c>
      <c r="F18" s="44">
        <f>F19</f>
        <v>0</v>
      </c>
      <c r="G18" s="44">
        <f t="shared" ref="G18:Q18" si="0">G19</f>
        <v>0</v>
      </c>
      <c r="H18" s="44">
        <f>H19</f>
        <v>42.149175398456919</v>
      </c>
      <c r="I18" s="44">
        <f>I19</f>
        <v>1.3741666600000002</v>
      </c>
      <c r="J18" s="44">
        <f t="shared" si="0"/>
        <v>0</v>
      </c>
      <c r="K18" s="44">
        <f t="shared" si="0"/>
        <v>0</v>
      </c>
      <c r="L18" s="44">
        <f t="shared" si="0"/>
        <v>0.7433333333333334</v>
      </c>
      <c r="M18" s="44">
        <f t="shared" si="0"/>
        <v>1.2083333300000001</v>
      </c>
      <c r="N18" s="44">
        <f t="shared" si="0"/>
        <v>0</v>
      </c>
      <c r="O18" s="44">
        <f t="shared" si="0"/>
        <v>0.16583333</v>
      </c>
      <c r="P18" s="44">
        <f t="shared" si="0"/>
        <v>41.405842065123586</v>
      </c>
      <c r="Q18" s="44">
        <f t="shared" si="0"/>
        <v>0</v>
      </c>
      <c r="R18" s="78" t="s">
        <v>703</v>
      </c>
      <c r="S18" s="44">
        <f>S19</f>
        <v>40.775008738456918</v>
      </c>
      <c r="T18" s="44">
        <f>T19</f>
        <v>-40.775008738456918</v>
      </c>
      <c r="U18" s="45">
        <f t="shared" ref="U18:U41" si="1">T18/H18*100</f>
        <v>-96.739754343924105</v>
      </c>
      <c r="V18" s="18"/>
    </row>
    <row r="19" spans="1:24">
      <c r="A19" s="46" t="s">
        <v>685</v>
      </c>
      <c r="B19" s="47" t="s">
        <v>686</v>
      </c>
      <c r="C19" s="46"/>
      <c r="D19" s="44">
        <f>D20+D31</f>
        <v>39.464189999999995</v>
      </c>
      <c r="E19" s="83">
        <v>0</v>
      </c>
      <c r="F19" s="44">
        <f t="shared" ref="F19:P19" si="2">F20+F31</f>
        <v>0</v>
      </c>
      <c r="G19" s="44">
        <f t="shared" si="2"/>
        <v>0</v>
      </c>
      <c r="H19" s="44">
        <f>H20+H31</f>
        <v>42.149175398456919</v>
      </c>
      <c r="I19" s="44">
        <f>I20+I31</f>
        <v>1.3741666600000002</v>
      </c>
      <c r="J19" s="44">
        <f t="shared" si="2"/>
        <v>0</v>
      </c>
      <c r="K19" s="44">
        <f t="shared" si="2"/>
        <v>0</v>
      </c>
      <c r="L19" s="44">
        <f t="shared" si="2"/>
        <v>0.7433333333333334</v>
      </c>
      <c r="M19" s="44">
        <f t="shared" si="2"/>
        <v>1.2083333300000001</v>
      </c>
      <c r="N19" s="44">
        <f t="shared" si="2"/>
        <v>0</v>
      </c>
      <c r="O19" s="44">
        <f t="shared" si="2"/>
        <v>0.16583333</v>
      </c>
      <c r="P19" s="44">
        <f t="shared" si="2"/>
        <v>41.405842065123586</v>
      </c>
      <c r="Q19" s="44">
        <f>Q20+Q31</f>
        <v>0</v>
      </c>
      <c r="R19" s="78" t="s">
        <v>703</v>
      </c>
      <c r="S19" s="44">
        <f>S20+S31</f>
        <v>40.775008738456918</v>
      </c>
      <c r="T19" s="44">
        <f>T20+T31</f>
        <v>-40.775008738456918</v>
      </c>
      <c r="U19" s="45">
        <f t="shared" si="1"/>
        <v>-96.739754343924105</v>
      </c>
      <c r="V19" s="17"/>
    </row>
    <row r="20" spans="1:24" ht="56.25">
      <c r="A20" s="46" t="s">
        <v>187</v>
      </c>
      <c r="B20" s="47" t="s">
        <v>687</v>
      </c>
      <c r="C20" s="46"/>
      <c r="D20" s="44">
        <f>D21+D27</f>
        <v>35.395229999999998</v>
      </c>
      <c r="E20" s="83">
        <v>0</v>
      </c>
      <c r="F20" s="44">
        <f>F21+F27</f>
        <v>0</v>
      </c>
      <c r="G20" s="44">
        <f t="shared" ref="G20:P20" si="3">G21+G27</f>
        <v>0</v>
      </c>
      <c r="H20" s="44">
        <f>H21+H27</f>
        <v>41.405842065123586</v>
      </c>
      <c r="I20" s="44">
        <f>I21+I27</f>
        <v>0</v>
      </c>
      <c r="J20" s="44">
        <f t="shared" si="3"/>
        <v>0</v>
      </c>
      <c r="K20" s="44">
        <f t="shared" si="3"/>
        <v>0</v>
      </c>
      <c r="L20" s="44">
        <f t="shared" si="3"/>
        <v>0</v>
      </c>
      <c r="M20" s="44">
        <f t="shared" si="3"/>
        <v>0</v>
      </c>
      <c r="N20" s="44">
        <f t="shared" si="3"/>
        <v>0</v>
      </c>
      <c r="O20" s="44">
        <f t="shared" si="3"/>
        <v>0</v>
      </c>
      <c r="P20" s="44">
        <f t="shared" si="3"/>
        <v>41.405842065123586</v>
      </c>
      <c r="Q20" s="44">
        <f>Q21+Q27</f>
        <v>0</v>
      </c>
      <c r="R20" s="78" t="s">
        <v>703</v>
      </c>
      <c r="S20" s="44">
        <f>S21+S27</f>
        <v>41.405842065123586</v>
      </c>
      <c r="T20" s="44">
        <f>T21+T27</f>
        <v>-41.405842065123586</v>
      </c>
      <c r="U20" s="45">
        <f t="shared" si="1"/>
        <v>-100</v>
      </c>
      <c r="V20" s="17"/>
    </row>
    <row r="21" spans="1:24" ht="93.75">
      <c r="A21" s="46" t="s">
        <v>615</v>
      </c>
      <c r="B21" s="47" t="s">
        <v>688</v>
      </c>
      <c r="C21" s="46"/>
      <c r="D21" s="44">
        <f>D22</f>
        <v>35.395229999999998</v>
      </c>
      <c r="E21" s="83">
        <v>0</v>
      </c>
      <c r="F21" s="44">
        <f>F22</f>
        <v>0</v>
      </c>
      <c r="G21" s="44">
        <f t="shared" ref="G21:Q21" si="4">G22</f>
        <v>0</v>
      </c>
      <c r="H21" s="44">
        <f>H22</f>
        <v>41.405842065123586</v>
      </c>
      <c r="I21" s="44">
        <f>I22</f>
        <v>0</v>
      </c>
      <c r="J21" s="44">
        <f t="shared" si="4"/>
        <v>0</v>
      </c>
      <c r="K21" s="44">
        <f t="shared" si="4"/>
        <v>0</v>
      </c>
      <c r="L21" s="44">
        <f t="shared" si="4"/>
        <v>0</v>
      </c>
      <c r="M21" s="44">
        <f t="shared" si="4"/>
        <v>0</v>
      </c>
      <c r="N21" s="44">
        <f t="shared" si="4"/>
        <v>0</v>
      </c>
      <c r="O21" s="44">
        <f t="shared" si="4"/>
        <v>0</v>
      </c>
      <c r="P21" s="44">
        <f t="shared" si="4"/>
        <v>41.405842065123586</v>
      </c>
      <c r="Q21" s="44">
        <f t="shared" si="4"/>
        <v>0</v>
      </c>
      <c r="R21" s="78" t="s">
        <v>703</v>
      </c>
      <c r="S21" s="44">
        <f>S22</f>
        <v>41.405842065123586</v>
      </c>
      <c r="T21" s="44">
        <f>T22</f>
        <v>-41.405842065123586</v>
      </c>
      <c r="U21" s="45">
        <f t="shared" si="1"/>
        <v>-100</v>
      </c>
      <c r="V21" s="17"/>
    </row>
    <row r="22" spans="1:24" ht="56.25">
      <c r="A22" s="46" t="s">
        <v>617</v>
      </c>
      <c r="B22" s="47" t="s">
        <v>689</v>
      </c>
      <c r="C22" s="46"/>
      <c r="D22" s="44">
        <f t="shared" ref="D22" si="5">SUM(D23:D26)</f>
        <v>35.395229999999998</v>
      </c>
      <c r="E22" s="83">
        <v>0</v>
      </c>
      <c r="F22" s="44">
        <f>SUM(F23:F26)</f>
        <v>0</v>
      </c>
      <c r="G22" s="44">
        <f t="shared" ref="G22:Q22" si="6">SUM(G23:G26)</f>
        <v>0</v>
      </c>
      <c r="H22" s="44">
        <f t="shared" si="6"/>
        <v>41.405842065123586</v>
      </c>
      <c r="I22" s="44">
        <f t="shared" si="6"/>
        <v>0</v>
      </c>
      <c r="J22" s="44">
        <f t="shared" si="6"/>
        <v>0</v>
      </c>
      <c r="K22" s="44">
        <f t="shared" si="6"/>
        <v>0</v>
      </c>
      <c r="L22" s="44">
        <f t="shared" si="6"/>
        <v>0</v>
      </c>
      <c r="M22" s="44">
        <f t="shared" si="6"/>
        <v>0</v>
      </c>
      <c r="N22" s="44">
        <f t="shared" si="6"/>
        <v>0</v>
      </c>
      <c r="O22" s="44">
        <f t="shared" si="6"/>
        <v>0</v>
      </c>
      <c r="P22" s="44">
        <f t="shared" si="6"/>
        <v>41.405842065123586</v>
      </c>
      <c r="Q22" s="44">
        <f t="shared" si="6"/>
        <v>0</v>
      </c>
      <c r="R22" s="78" t="s">
        <v>703</v>
      </c>
      <c r="S22" s="44">
        <f>SUM(S23:S26)</f>
        <v>41.405842065123586</v>
      </c>
      <c r="T22" s="44">
        <f>SUM(T23:T26)</f>
        <v>-41.405842065123586</v>
      </c>
      <c r="U22" s="45">
        <f t="shared" si="1"/>
        <v>-100</v>
      </c>
      <c r="V22" s="17"/>
      <c r="X22" s="20">
        <f>T22*1.2</f>
        <v>-49.687010478148302</v>
      </c>
    </row>
    <row r="23" spans="1:24" ht="75">
      <c r="A23" s="48" t="s">
        <v>617</v>
      </c>
      <c r="B23" s="147" t="s">
        <v>1040</v>
      </c>
      <c r="C23" s="159" t="s">
        <v>1037</v>
      </c>
      <c r="D23" s="139">
        <v>35.395229999999998</v>
      </c>
      <c r="E23" s="83">
        <v>0</v>
      </c>
      <c r="F23" s="83">
        <v>0</v>
      </c>
      <c r="G23" s="83">
        <v>0</v>
      </c>
      <c r="H23" s="330">
        <f t="shared" ref="H23:I23" si="7">J23+L23+N23+P23</f>
        <v>41.405842065123586</v>
      </c>
      <c r="I23" s="330">
        <f t="shared" si="7"/>
        <v>0</v>
      </c>
      <c r="J23" s="331">
        <v>0</v>
      </c>
      <c r="K23" s="331">
        <v>0</v>
      </c>
      <c r="L23" s="331"/>
      <c r="M23" s="331"/>
      <c r="N23" s="331"/>
      <c r="O23" s="331"/>
      <c r="P23" s="330">
        <v>41.405842065123586</v>
      </c>
      <c r="Q23" s="339"/>
      <c r="R23" s="144" t="s">
        <v>703</v>
      </c>
      <c r="S23" s="54">
        <f t="shared" ref="S23:S41" si="8">H23-I23</f>
        <v>41.405842065123586</v>
      </c>
      <c r="T23" s="55">
        <f t="shared" ref="T23:T24" si="9">I23-H23</f>
        <v>-41.405842065123586</v>
      </c>
      <c r="U23" s="56">
        <f t="shared" si="1"/>
        <v>-100</v>
      </c>
      <c r="V23" s="57"/>
    </row>
    <row r="24" spans="1:24" hidden="1">
      <c r="A24" s="48" t="s">
        <v>617</v>
      </c>
      <c r="B24" s="151"/>
      <c r="C24" s="50"/>
      <c r="D24" s="51"/>
      <c r="E24" s="83">
        <v>0</v>
      </c>
      <c r="F24" s="83">
        <v>0</v>
      </c>
      <c r="G24" s="83">
        <v>0</v>
      </c>
      <c r="H24" s="332">
        <v>0</v>
      </c>
      <c r="I24" s="330">
        <f>K24+M24+O24+Q24</f>
        <v>0</v>
      </c>
      <c r="J24" s="331">
        <v>0</v>
      </c>
      <c r="K24" s="331">
        <v>0</v>
      </c>
      <c r="L24" s="331"/>
      <c r="M24" s="331"/>
      <c r="N24" s="331"/>
      <c r="O24" s="331"/>
      <c r="P24" s="331">
        <v>0</v>
      </c>
      <c r="Q24" s="339"/>
      <c r="R24" s="144" t="s">
        <v>703</v>
      </c>
      <c r="S24" s="54">
        <f t="shared" si="8"/>
        <v>0</v>
      </c>
      <c r="T24" s="55">
        <f t="shared" si="9"/>
        <v>0</v>
      </c>
      <c r="U24" s="56">
        <v>0</v>
      </c>
      <c r="V24" s="17"/>
    </row>
    <row r="25" spans="1:24" hidden="1">
      <c r="A25" s="48" t="s">
        <v>617</v>
      </c>
      <c r="B25" s="152"/>
      <c r="C25" s="153"/>
      <c r="D25" s="51"/>
      <c r="E25" s="83">
        <v>0</v>
      </c>
      <c r="F25" s="83"/>
      <c r="G25" s="83"/>
      <c r="H25" s="333"/>
      <c r="I25" s="330"/>
      <c r="J25" s="331"/>
      <c r="K25" s="331"/>
      <c r="L25" s="331"/>
      <c r="M25" s="331"/>
      <c r="N25" s="331"/>
      <c r="O25" s="331"/>
      <c r="P25" s="331"/>
      <c r="Q25" s="339"/>
      <c r="R25" s="144"/>
      <c r="S25" s="54"/>
      <c r="T25" s="55"/>
      <c r="U25" s="56"/>
      <c r="V25" s="17"/>
    </row>
    <row r="26" spans="1:24" hidden="1">
      <c r="A26" s="48" t="s">
        <v>617</v>
      </c>
      <c r="B26" s="151"/>
      <c r="C26" s="153"/>
      <c r="D26" s="51"/>
      <c r="E26" s="83">
        <v>0</v>
      </c>
      <c r="F26" s="83"/>
      <c r="G26" s="83"/>
      <c r="H26" s="333"/>
      <c r="I26" s="330"/>
      <c r="J26" s="331"/>
      <c r="K26" s="331"/>
      <c r="L26" s="331"/>
      <c r="M26" s="331"/>
      <c r="N26" s="331"/>
      <c r="O26" s="331"/>
      <c r="P26" s="331"/>
      <c r="Q26" s="339"/>
      <c r="R26" s="144"/>
      <c r="S26" s="54"/>
      <c r="T26" s="55"/>
      <c r="U26" s="56"/>
      <c r="V26" s="65"/>
    </row>
    <row r="27" spans="1:24" s="82" customFormat="1" ht="75" hidden="1">
      <c r="A27" s="59" t="s">
        <v>630</v>
      </c>
      <c r="B27" s="47" t="s">
        <v>690</v>
      </c>
      <c r="C27" s="50"/>
      <c r="D27" s="60"/>
      <c r="E27" s="83"/>
      <c r="F27" s="83"/>
      <c r="G27" s="83"/>
      <c r="H27" s="334"/>
      <c r="I27" s="334"/>
      <c r="J27" s="331">
        <v>0</v>
      </c>
      <c r="K27" s="334"/>
      <c r="L27" s="334"/>
      <c r="M27" s="334"/>
      <c r="N27" s="334"/>
      <c r="O27" s="334"/>
      <c r="P27" s="334"/>
      <c r="Q27" s="334"/>
      <c r="R27" s="144"/>
      <c r="S27" s="155"/>
      <c r="T27" s="44"/>
      <c r="U27" s="45"/>
      <c r="V27" s="149"/>
    </row>
    <row r="28" spans="1:24" s="82" customFormat="1" ht="56.25" hidden="1">
      <c r="A28" s="46" t="s">
        <v>691</v>
      </c>
      <c r="B28" s="47" t="s">
        <v>692</v>
      </c>
      <c r="C28" s="50"/>
      <c r="D28" s="60"/>
      <c r="E28" s="83"/>
      <c r="F28" s="83"/>
      <c r="G28" s="83"/>
      <c r="H28" s="334"/>
      <c r="I28" s="334"/>
      <c r="J28" s="331">
        <v>0</v>
      </c>
      <c r="K28" s="334"/>
      <c r="L28" s="334"/>
      <c r="M28" s="334"/>
      <c r="N28" s="334"/>
      <c r="O28" s="334"/>
      <c r="P28" s="334"/>
      <c r="Q28" s="334"/>
      <c r="R28" s="144"/>
      <c r="S28" s="155"/>
      <c r="T28" s="44"/>
      <c r="U28" s="45"/>
      <c r="V28" s="149"/>
    </row>
    <row r="29" spans="1:24" hidden="1">
      <c r="A29" s="48" t="s">
        <v>691</v>
      </c>
      <c r="B29" s="151"/>
      <c r="C29" s="50"/>
      <c r="D29" s="62"/>
      <c r="E29" s="83"/>
      <c r="F29" s="83"/>
      <c r="G29" s="83"/>
      <c r="H29" s="330"/>
      <c r="I29" s="330"/>
      <c r="J29" s="331">
        <v>0</v>
      </c>
      <c r="K29" s="331"/>
      <c r="L29" s="331"/>
      <c r="M29" s="330"/>
      <c r="N29" s="331"/>
      <c r="O29" s="330"/>
      <c r="P29" s="335"/>
      <c r="Q29" s="331"/>
      <c r="R29" s="144"/>
      <c r="S29" s="54"/>
      <c r="T29" s="55"/>
      <c r="U29" s="56"/>
      <c r="V29" s="149"/>
      <c r="X29" s="58"/>
    </row>
    <row r="30" spans="1:24" hidden="1">
      <c r="A30" s="48" t="s">
        <v>691</v>
      </c>
      <c r="B30" s="151"/>
      <c r="C30" s="50"/>
      <c r="D30" s="62"/>
      <c r="E30" s="83"/>
      <c r="F30" s="83"/>
      <c r="G30" s="83"/>
      <c r="H30" s="330"/>
      <c r="I30" s="330"/>
      <c r="J30" s="331">
        <v>0</v>
      </c>
      <c r="K30" s="331"/>
      <c r="L30" s="331"/>
      <c r="M30" s="330"/>
      <c r="N30" s="331"/>
      <c r="O30" s="330"/>
      <c r="P30" s="331"/>
      <c r="Q30" s="331"/>
      <c r="R30" s="144"/>
      <c r="S30" s="54"/>
      <c r="T30" s="55"/>
      <c r="U30" s="56"/>
      <c r="V30" s="149"/>
    </row>
    <row r="31" spans="1:24" s="82" customFormat="1" ht="54.75" customHeight="1">
      <c r="A31" s="46" t="s">
        <v>195</v>
      </c>
      <c r="B31" s="63" t="s">
        <v>693</v>
      </c>
      <c r="C31" s="64"/>
      <c r="D31" s="44">
        <f t="shared" ref="D31" si="10">SUM(D32:D48)</f>
        <v>4.0689599999999997</v>
      </c>
      <c r="E31" s="44">
        <f t="shared" ref="E31:Q31" si="11">SUM(E32:E48)</f>
        <v>0</v>
      </c>
      <c r="F31" s="44">
        <f t="shared" si="11"/>
        <v>0</v>
      </c>
      <c r="G31" s="44">
        <f t="shared" si="11"/>
        <v>0</v>
      </c>
      <c r="H31" s="334">
        <f>SUM(H32:H48)</f>
        <v>0.7433333333333334</v>
      </c>
      <c r="I31" s="340">
        <f t="shared" si="11"/>
        <v>1.3741666600000002</v>
      </c>
      <c r="J31" s="340">
        <f t="shared" si="11"/>
        <v>0</v>
      </c>
      <c r="K31" s="340">
        <f t="shared" si="11"/>
        <v>0</v>
      </c>
      <c r="L31" s="340">
        <f t="shared" si="11"/>
        <v>0.7433333333333334</v>
      </c>
      <c r="M31" s="340">
        <f t="shared" si="11"/>
        <v>1.2083333300000001</v>
      </c>
      <c r="N31" s="340">
        <f t="shared" si="11"/>
        <v>0</v>
      </c>
      <c r="O31" s="340">
        <f t="shared" si="11"/>
        <v>0.16583333</v>
      </c>
      <c r="P31" s="340">
        <f t="shared" si="11"/>
        <v>0</v>
      </c>
      <c r="Q31" s="340">
        <f t="shared" si="11"/>
        <v>0</v>
      </c>
      <c r="R31" s="341" t="s">
        <v>703</v>
      </c>
      <c r="S31" s="84">
        <f>SUM(S32:S48)</f>
        <v>-0.63083332666666669</v>
      </c>
      <c r="T31" s="84">
        <f>SUM(T32:T48)</f>
        <v>0.63083332666666669</v>
      </c>
      <c r="U31" s="45">
        <f t="shared" si="1"/>
        <v>84.865469955156954</v>
      </c>
      <c r="V31" s="65"/>
    </row>
    <row r="32" spans="1:24">
      <c r="A32" s="68" t="s">
        <v>195</v>
      </c>
      <c r="B32" s="147" t="s">
        <v>1038</v>
      </c>
      <c r="C32" s="156" t="s">
        <v>1039</v>
      </c>
      <c r="D32" s="160">
        <v>4.0689599999999997</v>
      </c>
      <c r="E32" s="83">
        <v>0</v>
      </c>
      <c r="F32" s="83">
        <v>0</v>
      </c>
      <c r="G32" s="83">
        <v>0</v>
      </c>
      <c r="H32" s="330">
        <f t="shared" ref="H32:I32" si="12">J32+L32+N32+P32</f>
        <v>0.7433333333333334</v>
      </c>
      <c r="I32" s="330">
        <f t="shared" si="12"/>
        <v>1.2083333300000001</v>
      </c>
      <c r="J32" s="331">
        <v>0</v>
      </c>
      <c r="K32" s="331">
        <v>0</v>
      </c>
      <c r="L32" s="336">
        <v>0.7433333333333334</v>
      </c>
      <c r="M32" s="337">
        <v>1.2083333300000001</v>
      </c>
      <c r="N32" s="336">
        <v>0</v>
      </c>
      <c r="O32" s="331">
        <v>0</v>
      </c>
      <c r="P32" s="332">
        <v>0</v>
      </c>
      <c r="Q32" s="331"/>
      <c r="R32" s="144" t="s">
        <v>703</v>
      </c>
      <c r="S32" s="54">
        <f t="shared" si="8"/>
        <v>-0.46499999666666669</v>
      </c>
      <c r="T32" s="55">
        <f t="shared" ref="T32:T41" si="13">I32-H32</f>
        <v>0.46499999666666669</v>
      </c>
      <c r="U32" s="56">
        <f t="shared" si="1"/>
        <v>62.556053363228692</v>
      </c>
      <c r="V32" s="85"/>
    </row>
    <row r="33" spans="1:22" ht="21" customHeight="1">
      <c r="A33" s="68" t="s">
        <v>195</v>
      </c>
      <c r="B33" s="147" t="s">
        <v>1066</v>
      </c>
      <c r="C33" s="156" t="s">
        <v>1067</v>
      </c>
      <c r="D33" s="160">
        <v>0</v>
      </c>
      <c r="E33" s="83">
        <v>0</v>
      </c>
      <c r="F33" s="83">
        <v>0</v>
      </c>
      <c r="G33" s="83">
        <v>0</v>
      </c>
      <c r="H33" s="148">
        <v>0</v>
      </c>
      <c r="I33" s="52">
        <f>K33+M33+O33+Q33</f>
        <v>0.16583333</v>
      </c>
      <c r="J33" s="51">
        <v>0</v>
      </c>
      <c r="K33" s="53">
        <v>0</v>
      </c>
      <c r="L33" s="51">
        <v>0</v>
      </c>
      <c r="M33" s="53">
        <v>0</v>
      </c>
      <c r="N33" s="53">
        <v>0</v>
      </c>
      <c r="O33" s="55">
        <v>0.16583333</v>
      </c>
      <c r="P33" s="148"/>
      <c r="Q33" s="53"/>
      <c r="R33" s="144" t="s">
        <v>703</v>
      </c>
      <c r="S33" s="54">
        <f t="shared" si="8"/>
        <v>-0.16583333</v>
      </c>
      <c r="T33" s="55">
        <f t="shared" si="13"/>
        <v>0.16583333</v>
      </c>
      <c r="U33" s="56">
        <v>100</v>
      </c>
      <c r="V33" s="65" t="s">
        <v>1070</v>
      </c>
    </row>
    <row r="34" spans="1:22" hidden="1">
      <c r="A34" s="68" t="s">
        <v>195</v>
      </c>
      <c r="B34" s="157"/>
      <c r="C34" s="156"/>
      <c r="D34" s="160"/>
      <c r="E34" s="83">
        <v>0</v>
      </c>
      <c r="F34" s="83">
        <v>0</v>
      </c>
      <c r="G34" s="83">
        <v>0</v>
      </c>
      <c r="H34" s="148"/>
      <c r="I34" s="52">
        <f>K34+M34+O34+Q34</f>
        <v>0</v>
      </c>
      <c r="J34" s="53"/>
      <c r="K34" s="53"/>
      <c r="L34" s="148"/>
      <c r="M34" s="53"/>
      <c r="N34" s="51"/>
      <c r="O34" s="53"/>
      <c r="P34" s="51"/>
      <c r="Q34" s="53"/>
      <c r="R34" s="144" t="s">
        <v>703</v>
      </c>
      <c r="S34" s="54">
        <f t="shared" si="8"/>
        <v>0</v>
      </c>
      <c r="T34" s="55">
        <f t="shared" si="13"/>
        <v>0</v>
      </c>
      <c r="U34" s="56"/>
      <c r="V34" s="85"/>
    </row>
    <row r="35" spans="1:22" hidden="1">
      <c r="A35" s="68" t="s">
        <v>195</v>
      </c>
      <c r="B35" s="151"/>
      <c r="C35" s="50"/>
      <c r="D35" s="51"/>
      <c r="E35" s="83">
        <v>0</v>
      </c>
      <c r="F35" s="83">
        <v>0</v>
      </c>
      <c r="G35" s="83">
        <v>0</v>
      </c>
      <c r="H35" s="52"/>
      <c r="I35" s="52">
        <f>K35+M35+O35+Q35</f>
        <v>0</v>
      </c>
      <c r="J35" s="51"/>
      <c r="K35" s="53"/>
      <c r="L35" s="51"/>
      <c r="M35" s="53"/>
      <c r="N35" s="53"/>
      <c r="O35" s="53"/>
      <c r="P35" s="53"/>
      <c r="Q35" s="53"/>
      <c r="R35" s="144" t="s">
        <v>703</v>
      </c>
      <c r="S35" s="54">
        <f t="shared" si="8"/>
        <v>0</v>
      </c>
      <c r="T35" s="55">
        <f t="shared" si="13"/>
        <v>0</v>
      </c>
      <c r="U35" s="56"/>
      <c r="V35" s="17"/>
    </row>
    <row r="36" spans="1:22" hidden="1">
      <c r="A36" s="68" t="s">
        <v>195</v>
      </c>
      <c r="B36" s="151"/>
      <c r="C36" s="50"/>
      <c r="D36" s="51"/>
      <c r="E36" s="83">
        <v>0</v>
      </c>
      <c r="F36" s="83">
        <v>0</v>
      </c>
      <c r="G36" s="83">
        <v>0</v>
      </c>
      <c r="H36" s="52"/>
      <c r="I36" s="52">
        <f t="shared" ref="I36" si="14">K36+M36+O36+Q36</f>
        <v>0</v>
      </c>
      <c r="J36" s="53"/>
      <c r="K36" s="53"/>
      <c r="L36" s="51"/>
      <c r="M36" s="52"/>
      <c r="N36" s="52"/>
      <c r="O36" s="52"/>
      <c r="P36" s="51"/>
      <c r="Q36" s="53"/>
      <c r="R36" s="144" t="s">
        <v>703</v>
      </c>
      <c r="S36" s="54">
        <f t="shared" si="8"/>
        <v>0</v>
      </c>
      <c r="T36" s="55">
        <f t="shared" si="13"/>
        <v>0</v>
      </c>
      <c r="U36" s="56"/>
      <c r="V36" s="17"/>
    </row>
    <row r="37" spans="1:22" hidden="1">
      <c r="A37" s="66"/>
      <c r="B37" s="49"/>
      <c r="C37" s="105"/>
      <c r="D37" s="51"/>
      <c r="E37" s="83">
        <v>0</v>
      </c>
      <c r="F37" s="83">
        <v>0</v>
      </c>
      <c r="G37" s="83">
        <v>0</v>
      </c>
      <c r="H37" s="139"/>
      <c r="I37" s="52">
        <f t="shared" ref="I37:I41" si="15">K37+M37+O37+Q37</f>
        <v>0</v>
      </c>
      <c r="J37" s="53"/>
      <c r="K37" s="53"/>
      <c r="L37" s="51"/>
      <c r="M37" s="53"/>
      <c r="N37" s="67"/>
      <c r="O37" s="53"/>
      <c r="P37" s="51"/>
      <c r="Q37" s="53"/>
      <c r="R37" s="161" t="s">
        <v>703</v>
      </c>
      <c r="S37" s="54">
        <f t="shared" si="8"/>
        <v>0</v>
      </c>
      <c r="T37" s="55">
        <f t="shared" si="13"/>
        <v>0</v>
      </c>
      <c r="U37" s="56" t="e">
        <f t="shared" si="1"/>
        <v>#DIV/0!</v>
      </c>
      <c r="V37" s="65"/>
    </row>
    <row r="38" spans="1:22" hidden="1">
      <c r="A38" s="66"/>
      <c r="B38" s="69"/>
      <c r="C38" s="105"/>
      <c r="D38" s="51"/>
      <c r="E38" s="83">
        <v>0</v>
      </c>
      <c r="F38" s="83">
        <v>0</v>
      </c>
      <c r="G38" s="83">
        <v>0</v>
      </c>
      <c r="H38" s="139"/>
      <c r="I38" s="52">
        <f t="shared" si="15"/>
        <v>0</v>
      </c>
      <c r="J38" s="53"/>
      <c r="K38" s="53"/>
      <c r="L38" s="51"/>
      <c r="M38" s="67"/>
      <c r="N38" s="67"/>
      <c r="O38" s="53"/>
      <c r="P38" s="53"/>
      <c r="Q38" s="53"/>
      <c r="R38" s="161" t="s">
        <v>703</v>
      </c>
      <c r="S38" s="54">
        <f t="shared" si="8"/>
        <v>0</v>
      </c>
      <c r="T38" s="55">
        <f t="shared" si="13"/>
        <v>0</v>
      </c>
      <c r="U38" s="56" t="e">
        <f t="shared" si="1"/>
        <v>#DIV/0!</v>
      </c>
      <c r="V38" s="65"/>
    </row>
    <row r="39" spans="1:22" hidden="1">
      <c r="A39" s="66"/>
      <c r="B39" s="49"/>
      <c r="C39" s="105"/>
      <c r="D39" s="51"/>
      <c r="E39" s="83">
        <v>0</v>
      </c>
      <c r="F39" s="83">
        <v>0</v>
      </c>
      <c r="G39" s="83">
        <v>0</v>
      </c>
      <c r="H39" s="139"/>
      <c r="I39" s="52">
        <f t="shared" si="15"/>
        <v>0</v>
      </c>
      <c r="J39" s="53"/>
      <c r="K39" s="53"/>
      <c r="L39" s="51"/>
      <c r="M39" s="55"/>
      <c r="N39" s="52"/>
      <c r="O39" s="53"/>
      <c r="P39" s="51"/>
      <c r="Q39" s="53"/>
      <c r="R39" s="161" t="s">
        <v>703</v>
      </c>
      <c r="S39" s="54">
        <f t="shared" si="8"/>
        <v>0</v>
      </c>
      <c r="T39" s="55">
        <f t="shared" si="13"/>
        <v>0</v>
      </c>
      <c r="U39" s="56" t="e">
        <f t="shared" si="1"/>
        <v>#DIV/0!</v>
      </c>
      <c r="V39" s="65"/>
    </row>
    <row r="40" spans="1:22" hidden="1">
      <c r="A40" s="66"/>
      <c r="B40" s="49"/>
      <c r="C40" s="105"/>
      <c r="D40" s="51"/>
      <c r="E40" s="83">
        <v>0</v>
      </c>
      <c r="F40" s="83">
        <v>0</v>
      </c>
      <c r="G40" s="83">
        <v>0</v>
      </c>
      <c r="H40" s="139"/>
      <c r="I40" s="52">
        <f t="shared" si="15"/>
        <v>0</v>
      </c>
      <c r="J40" s="53"/>
      <c r="K40" s="53"/>
      <c r="L40" s="51"/>
      <c r="M40" s="55"/>
      <c r="N40" s="52"/>
      <c r="O40" s="53"/>
      <c r="P40" s="53"/>
      <c r="Q40" s="53"/>
      <c r="R40" s="161" t="s">
        <v>703</v>
      </c>
      <c r="S40" s="54">
        <f t="shared" si="8"/>
        <v>0</v>
      </c>
      <c r="T40" s="55">
        <f t="shared" si="13"/>
        <v>0</v>
      </c>
      <c r="U40" s="56" t="e">
        <f t="shared" si="1"/>
        <v>#DIV/0!</v>
      </c>
      <c r="V40" s="65"/>
    </row>
    <row r="41" spans="1:22" hidden="1">
      <c r="A41" s="66"/>
      <c r="B41" s="49"/>
      <c r="C41" s="105"/>
      <c r="D41" s="51"/>
      <c r="E41" s="83">
        <v>0</v>
      </c>
      <c r="F41" s="83">
        <v>0</v>
      </c>
      <c r="G41" s="83">
        <v>0</v>
      </c>
      <c r="H41" s="139"/>
      <c r="I41" s="52">
        <f t="shared" si="15"/>
        <v>0</v>
      </c>
      <c r="J41" s="53"/>
      <c r="K41" s="53"/>
      <c r="L41" s="51"/>
      <c r="M41" s="55"/>
      <c r="N41" s="52"/>
      <c r="O41" s="53"/>
      <c r="P41" s="53"/>
      <c r="Q41" s="53"/>
      <c r="R41" s="161" t="s">
        <v>703</v>
      </c>
      <c r="S41" s="54">
        <f t="shared" si="8"/>
        <v>0</v>
      </c>
      <c r="T41" s="55">
        <f t="shared" si="13"/>
        <v>0</v>
      </c>
      <c r="U41" s="56" t="e">
        <f t="shared" si="1"/>
        <v>#DIV/0!</v>
      </c>
      <c r="V41" s="65"/>
    </row>
    <row r="42" spans="1:22" ht="31.5" hidden="1" customHeight="1">
      <c r="A42" s="66"/>
      <c r="B42" s="49"/>
      <c r="C42" s="105"/>
      <c r="D42" s="51"/>
      <c r="E42" s="83">
        <v>0</v>
      </c>
      <c r="F42" s="83">
        <v>0</v>
      </c>
      <c r="G42" s="83">
        <v>0</v>
      </c>
      <c r="H42" s="139"/>
      <c r="I42" s="52">
        <f t="shared" ref="I42:I43" si="16">K42+M42+O42+Q42</f>
        <v>0</v>
      </c>
      <c r="J42" s="53"/>
      <c r="K42" s="53"/>
      <c r="L42" s="51"/>
      <c r="M42" s="55"/>
      <c r="N42" s="52"/>
      <c r="O42" s="53"/>
      <c r="P42" s="51"/>
      <c r="Q42" s="53"/>
      <c r="R42" s="161" t="s">
        <v>703</v>
      </c>
      <c r="S42" s="54">
        <f t="shared" ref="S42:S43" si="17">H42-I42</f>
        <v>0</v>
      </c>
      <c r="T42" s="55">
        <f t="shared" ref="T42:T43" si="18">I42-H42</f>
        <v>0</v>
      </c>
      <c r="U42" s="56" t="e">
        <f t="shared" ref="U42:U43" si="19">T42/H42*100</f>
        <v>#DIV/0!</v>
      </c>
      <c r="V42" s="65"/>
    </row>
    <row r="43" spans="1:22" hidden="1">
      <c r="A43" s="66"/>
      <c r="B43" s="49"/>
      <c r="C43" s="105"/>
      <c r="D43" s="51"/>
      <c r="E43" s="83">
        <v>0</v>
      </c>
      <c r="F43" s="83">
        <v>0</v>
      </c>
      <c r="G43" s="83">
        <v>0</v>
      </c>
      <c r="H43" s="139"/>
      <c r="I43" s="52">
        <f t="shared" si="16"/>
        <v>0</v>
      </c>
      <c r="J43" s="53"/>
      <c r="K43" s="53"/>
      <c r="L43" s="51"/>
      <c r="M43" s="55"/>
      <c r="N43" s="53"/>
      <c r="O43" s="53"/>
      <c r="P43" s="51"/>
      <c r="Q43" s="53"/>
      <c r="R43" s="161" t="s">
        <v>703</v>
      </c>
      <c r="S43" s="54">
        <f t="shared" si="17"/>
        <v>0</v>
      </c>
      <c r="T43" s="55">
        <f t="shared" si="18"/>
        <v>0</v>
      </c>
      <c r="U43" s="56" t="e">
        <f t="shared" si="19"/>
        <v>#DIV/0!</v>
      </c>
      <c r="V43" s="65"/>
    </row>
    <row r="44" spans="1:22" hidden="1">
      <c r="A44" s="66" t="s">
        <v>195</v>
      </c>
      <c r="B44" s="69"/>
      <c r="C44" s="105"/>
      <c r="D44" s="51"/>
      <c r="E44" s="83"/>
      <c r="F44" s="83"/>
      <c r="G44" s="83"/>
      <c r="H44" s="51"/>
      <c r="I44" s="52"/>
      <c r="J44" s="53"/>
      <c r="K44" s="53"/>
      <c r="L44" s="51"/>
      <c r="M44" s="55"/>
      <c r="N44" s="53"/>
      <c r="O44" s="53"/>
      <c r="P44" s="53"/>
      <c r="Q44" s="53"/>
      <c r="R44" s="161"/>
      <c r="S44" s="54"/>
      <c r="T44" s="55"/>
      <c r="U44" s="56"/>
      <c r="V44" s="65"/>
    </row>
    <row r="45" spans="1:22" hidden="1">
      <c r="A45" s="66" t="s">
        <v>195</v>
      </c>
      <c r="B45" s="69"/>
      <c r="C45" s="105"/>
      <c r="D45" s="51"/>
      <c r="E45" s="83"/>
      <c r="F45" s="83"/>
      <c r="G45" s="83"/>
      <c r="H45" s="51"/>
      <c r="I45" s="52"/>
      <c r="J45" s="53"/>
      <c r="K45" s="53"/>
      <c r="L45" s="51"/>
      <c r="M45" s="55"/>
      <c r="N45" s="53"/>
      <c r="O45" s="52"/>
      <c r="P45" s="53"/>
      <c r="Q45" s="53"/>
      <c r="R45" s="161"/>
      <c r="S45" s="54"/>
      <c r="T45" s="55"/>
      <c r="U45" s="56"/>
      <c r="V45" s="65"/>
    </row>
    <row r="46" spans="1:22" hidden="1">
      <c r="A46" s="66" t="s">
        <v>195</v>
      </c>
      <c r="B46" s="69"/>
      <c r="C46" s="105"/>
      <c r="D46" s="51"/>
      <c r="E46" s="83"/>
      <c r="F46" s="83"/>
      <c r="G46" s="83"/>
      <c r="H46" s="51"/>
      <c r="I46" s="52"/>
      <c r="J46" s="53"/>
      <c r="K46" s="53"/>
      <c r="L46" s="51"/>
      <c r="M46" s="55"/>
      <c r="N46" s="53"/>
      <c r="O46" s="52"/>
      <c r="P46" s="53"/>
      <c r="Q46" s="53"/>
      <c r="R46" s="161"/>
      <c r="S46" s="54"/>
      <c r="T46" s="55"/>
      <c r="U46" s="56"/>
      <c r="V46" s="65"/>
    </row>
    <row r="47" spans="1:22" hidden="1">
      <c r="A47" s="66" t="s">
        <v>195</v>
      </c>
      <c r="B47" s="49"/>
      <c r="C47" s="105"/>
      <c r="D47" s="51"/>
      <c r="E47" s="83"/>
      <c r="F47" s="83"/>
      <c r="G47" s="83"/>
      <c r="H47" s="51"/>
      <c r="I47" s="52"/>
      <c r="J47" s="53"/>
      <c r="K47" s="53"/>
      <c r="L47" s="51"/>
      <c r="M47" s="55"/>
      <c r="N47" s="53"/>
      <c r="O47" s="53"/>
      <c r="P47" s="53"/>
      <c r="Q47" s="53"/>
      <c r="R47" s="161"/>
      <c r="S47" s="54"/>
      <c r="T47" s="55"/>
      <c r="U47" s="56"/>
      <c r="V47" s="65"/>
    </row>
    <row r="48" spans="1:22" hidden="1">
      <c r="A48" s="66" t="s">
        <v>195</v>
      </c>
      <c r="B48" s="49"/>
      <c r="C48" s="105"/>
      <c r="D48" s="51"/>
      <c r="E48" s="83"/>
      <c r="F48" s="83"/>
      <c r="G48" s="83"/>
      <c r="H48" s="51"/>
      <c r="I48" s="52"/>
      <c r="J48" s="53"/>
      <c r="K48" s="53"/>
      <c r="L48" s="53"/>
      <c r="M48" s="53"/>
      <c r="N48" s="53"/>
      <c r="O48" s="53"/>
      <c r="P48" s="51"/>
      <c r="Q48" s="53"/>
      <c r="R48" s="161"/>
      <c r="S48" s="54"/>
      <c r="T48" s="55"/>
      <c r="U48" s="56"/>
      <c r="V48" s="65"/>
    </row>
  </sheetData>
  <mergeCells count="24">
    <mergeCell ref="A5:V5"/>
    <mergeCell ref="A6:V6"/>
    <mergeCell ref="A7:V7"/>
    <mergeCell ref="A14:A16"/>
    <mergeCell ref="B14:B16"/>
    <mergeCell ref="C14:C16"/>
    <mergeCell ref="D14:D16"/>
    <mergeCell ref="E14:E16"/>
    <mergeCell ref="F14:G14"/>
    <mergeCell ref="H14:Q14"/>
    <mergeCell ref="R14:S14"/>
    <mergeCell ref="T14:U14"/>
    <mergeCell ref="V14:V16"/>
    <mergeCell ref="F15:F16"/>
    <mergeCell ref="G15:G16"/>
    <mergeCell ref="H15:I15"/>
    <mergeCell ref="S15:S16"/>
    <mergeCell ref="T15:T16"/>
    <mergeCell ref="U15:U16"/>
    <mergeCell ref="J15:K15"/>
    <mergeCell ref="L15:M15"/>
    <mergeCell ref="N15:O15"/>
    <mergeCell ref="P15:Q15"/>
    <mergeCell ref="R15:R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23:B24" xr:uid="{305A645C-27CE-4191-8D16-97D8FDF28F5D}">
      <formula1>900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39997558519241921"/>
  </sheetPr>
  <dimension ref="A1:CD48"/>
  <sheetViews>
    <sheetView topLeftCell="AI9" zoomScale="60" zoomScaleNormal="60" workbookViewId="0">
      <selection activeCell="CA33" sqref="CA33"/>
    </sheetView>
  </sheetViews>
  <sheetFormatPr defaultColWidth="9.140625" defaultRowHeight="18.75"/>
  <cols>
    <col min="1" max="1" width="11.7109375" style="20" bestFit="1" customWidth="1"/>
    <col min="2" max="2" width="50.85546875" style="20" bestFit="1" customWidth="1"/>
    <col min="3" max="3" width="31.42578125" style="20" customWidth="1"/>
    <col min="4" max="4" width="21.28515625" style="20" bestFit="1" customWidth="1"/>
    <col min="5" max="5" width="10" style="20" bestFit="1" customWidth="1"/>
    <col min="6" max="6" width="14.28515625" style="20" bestFit="1" customWidth="1"/>
    <col min="7" max="8" width="7.7109375" style="20" bestFit="1" customWidth="1"/>
    <col min="9" max="9" width="12" style="20" bestFit="1" customWidth="1"/>
    <col min="10" max="12" width="7.7109375" style="20" bestFit="1" customWidth="1"/>
    <col min="13" max="13" width="9" style="20" customWidth="1"/>
    <col min="14" max="14" width="7.28515625" style="20" bestFit="1" customWidth="1"/>
    <col min="15" max="19" width="7.7109375" style="20" bestFit="1" customWidth="1"/>
    <col min="20" max="20" width="10.5703125" style="20" bestFit="1" customWidth="1"/>
    <col min="21" max="26" width="7.7109375" style="20" bestFit="1" customWidth="1"/>
    <col min="27" max="27" width="11.140625" style="20" bestFit="1" customWidth="1"/>
    <col min="28" max="33" width="7.7109375" style="20" bestFit="1" customWidth="1"/>
    <col min="34" max="34" width="13.42578125" style="20" bestFit="1" customWidth="1"/>
    <col min="35" max="35" width="11.85546875" style="20" bestFit="1" customWidth="1"/>
    <col min="36" max="40" width="7.7109375" style="20" bestFit="1" customWidth="1"/>
    <col min="41" max="41" width="9.85546875" style="20" bestFit="1" customWidth="1"/>
    <col min="42" max="43" width="7.7109375" style="20" bestFit="1" customWidth="1"/>
    <col min="44" max="44" width="11.28515625" style="20" bestFit="1" customWidth="1"/>
    <col min="45" max="47" width="7.7109375" style="20" bestFit="1" customWidth="1"/>
    <col min="48" max="48" width="10.140625" style="20" customWidth="1"/>
    <col min="49" max="54" width="7.7109375" style="20" bestFit="1" customWidth="1"/>
    <col min="55" max="55" width="10.7109375" style="20" bestFit="1" customWidth="1"/>
    <col min="56" max="57" width="7.7109375" style="20" bestFit="1" customWidth="1"/>
    <col min="58" max="58" width="8.42578125" style="20" bestFit="1" customWidth="1"/>
    <col min="59" max="61" width="7.7109375" style="20" bestFit="1" customWidth="1"/>
    <col min="62" max="62" width="12" style="20" bestFit="1" customWidth="1"/>
    <col min="63" max="68" width="7.7109375" style="20" bestFit="1" customWidth="1"/>
    <col min="69" max="69" width="11.5703125" style="20" bestFit="1" customWidth="1"/>
    <col min="70" max="74" width="7.7109375" style="20" bestFit="1" customWidth="1"/>
    <col min="75" max="75" width="9.42578125" style="20" bestFit="1" customWidth="1"/>
    <col min="76" max="76" width="9" style="20" bestFit="1" customWidth="1"/>
    <col min="77" max="77" width="12" style="20" bestFit="1" customWidth="1"/>
    <col min="78" max="78" width="14.140625" style="20" bestFit="1" customWidth="1"/>
    <col min="79" max="79" width="46.85546875" style="20" bestFit="1" customWidth="1"/>
    <col min="80" max="80" width="2.28515625" style="20" bestFit="1" customWidth="1"/>
    <col min="81" max="81" width="9.140625" style="20" bestFit="1"/>
    <col min="82" max="16384" width="9.140625" style="20"/>
  </cols>
  <sheetData>
    <row r="1" spans="1:82">
      <c r="AM1" s="24"/>
      <c r="CA1" s="24" t="s">
        <v>704</v>
      </c>
    </row>
    <row r="2" spans="1:82">
      <c r="AM2" s="24"/>
      <c r="CA2" s="24" t="s">
        <v>1</v>
      </c>
    </row>
    <row r="3" spans="1:82">
      <c r="AM3" s="24"/>
      <c r="CA3" s="24" t="s">
        <v>2</v>
      </c>
    </row>
    <row r="5" spans="1:82" ht="24" customHeight="1">
      <c r="A5" s="375" t="s">
        <v>1062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/>
      <c r="AX5" s="375"/>
      <c r="AY5" s="375"/>
      <c r="AZ5" s="375"/>
      <c r="BA5" s="375"/>
      <c r="BB5" s="375"/>
      <c r="BC5" s="375"/>
      <c r="BD5" s="375"/>
      <c r="BE5" s="375"/>
      <c r="BF5" s="375"/>
      <c r="BG5" s="375"/>
      <c r="BH5" s="375"/>
      <c r="BI5" s="375"/>
      <c r="BJ5" s="375"/>
      <c r="BK5" s="375"/>
      <c r="BL5" s="375"/>
      <c r="BM5" s="375"/>
      <c r="BN5" s="375"/>
      <c r="BO5" s="375"/>
      <c r="BP5" s="375"/>
      <c r="BQ5" s="375"/>
      <c r="BR5" s="375"/>
      <c r="BS5" s="375"/>
      <c r="BT5" s="375"/>
      <c r="BU5" s="375"/>
      <c r="BV5" s="375"/>
      <c r="BW5" s="375"/>
      <c r="BX5" s="375"/>
      <c r="BY5" s="375"/>
      <c r="BZ5" s="375"/>
      <c r="CA5" s="375"/>
    </row>
    <row r="7" spans="1:82">
      <c r="AB7" s="33"/>
      <c r="AC7" s="33"/>
      <c r="AD7" s="33"/>
      <c r="AE7" s="33"/>
      <c r="AF7" s="33"/>
      <c r="AG7" s="33"/>
      <c r="AH7" s="34" t="s">
        <v>1057</v>
      </c>
      <c r="AI7" s="33"/>
      <c r="AJ7" s="33"/>
      <c r="AK7" s="33"/>
      <c r="AL7" s="33"/>
      <c r="AM7" s="33"/>
      <c r="AN7" s="33"/>
      <c r="AO7" s="33"/>
    </row>
    <row r="8" spans="1:82">
      <c r="AB8" s="33"/>
      <c r="AC8" s="33"/>
      <c r="AD8" s="33"/>
      <c r="AE8" s="33"/>
      <c r="AF8" s="33"/>
      <c r="AG8" s="33"/>
      <c r="AH8" s="34" t="s">
        <v>1035</v>
      </c>
      <c r="AI8" s="33"/>
      <c r="AJ8" s="33"/>
      <c r="AK8" s="33"/>
      <c r="AL8" s="33"/>
      <c r="AM8" s="33"/>
      <c r="AN8" s="33"/>
      <c r="AO8" s="33"/>
    </row>
    <row r="9" spans="1:82">
      <c r="AB9" s="33"/>
      <c r="AC9" s="33"/>
      <c r="AD9" s="33"/>
      <c r="AE9" s="33"/>
      <c r="AF9" s="33"/>
      <c r="AG9" s="33"/>
      <c r="AH9" s="34" t="s">
        <v>1036</v>
      </c>
      <c r="AI9" s="33"/>
      <c r="AJ9" s="33"/>
      <c r="AK9" s="33"/>
      <c r="AL9" s="33"/>
      <c r="AM9" s="33"/>
      <c r="AN9" s="33"/>
      <c r="AO9" s="33"/>
    </row>
    <row r="10" spans="1:82">
      <c r="AC10" s="36" t="s">
        <v>9</v>
      </c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</row>
    <row r="12" spans="1:82" ht="117" customHeight="1">
      <c r="A12" s="354" t="s">
        <v>10</v>
      </c>
      <c r="B12" s="354" t="s">
        <v>11</v>
      </c>
      <c r="C12" s="354" t="s">
        <v>12</v>
      </c>
      <c r="D12" s="354" t="s">
        <v>53</v>
      </c>
      <c r="E12" s="354" t="s">
        <v>1047</v>
      </c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4"/>
      <c r="AM12" s="354"/>
      <c r="AN12" s="354"/>
      <c r="AO12" s="354"/>
      <c r="AP12" s="354"/>
      <c r="AQ12" s="354"/>
      <c r="AR12" s="354"/>
      <c r="AS12" s="354"/>
      <c r="AT12" s="354"/>
      <c r="AU12" s="354"/>
      <c r="AV12" s="354"/>
      <c r="AW12" s="354"/>
      <c r="AX12" s="354"/>
      <c r="AY12" s="354"/>
      <c r="AZ12" s="354"/>
      <c r="BA12" s="354"/>
      <c r="BB12" s="354"/>
      <c r="BC12" s="354"/>
      <c r="BD12" s="354"/>
      <c r="BE12" s="354"/>
      <c r="BF12" s="354"/>
      <c r="BG12" s="354"/>
      <c r="BH12" s="354"/>
      <c r="BI12" s="354"/>
      <c r="BJ12" s="354"/>
      <c r="BK12" s="354"/>
      <c r="BL12" s="354"/>
      <c r="BM12" s="354"/>
      <c r="BN12" s="354"/>
      <c r="BO12" s="354"/>
      <c r="BP12" s="354"/>
      <c r="BQ12" s="354"/>
      <c r="BR12" s="354"/>
      <c r="BS12" s="354"/>
      <c r="BT12" s="354"/>
      <c r="BU12" s="354"/>
      <c r="BV12" s="354"/>
      <c r="BW12" s="354" t="s">
        <v>705</v>
      </c>
      <c r="BX12" s="354"/>
      <c r="BY12" s="354"/>
      <c r="BZ12" s="354"/>
      <c r="CA12" s="376" t="s">
        <v>706</v>
      </c>
      <c r="CB12" s="71"/>
      <c r="CC12" s="71"/>
      <c r="CD12" s="71"/>
    </row>
    <row r="13" spans="1:82">
      <c r="A13" s="354"/>
      <c r="B13" s="354"/>
      <c r="C13" s="354"/>
      <c r="D13" s="354"/>
      <c r="E13" s="354" t="s">
        <v>21</v>
      </c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65"/>
      <c r="AN13" s="360" t="s">
        <v>22</v>
      </c>
      <c r="AO13" s="354"/>
      <c r="AP13" s="354"/>
      <c r="AQ13" s="354"/>
      <c r="AR13" s="354"/>
      <c r="AS13" s="354"/>
      <c r="AT13" s="354"/>
      <c r="AU13" s="354"/>
      <c r="AV13" s="354"/>
      <c r="AW13" s="354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  <c r="BK13" s="354"/>
      <c r="BL13" s="354"/>
      <c r="BM13" s="354"/>
      <c r="BN13" s="354"/>
      <c r="BO13" s="354"/>
      <c r="BP13" s="354"/>
      <c r="BQ13" s="354"/>
      <c r="BR13" s="354"/>
      <c r="BS13" s="354"/>
      <c r="BT13" s="354"/>
      <c r="BU13" s="354"/>
      <c r="BV13" s="354"/>
      <c r="BW13" s="354"/>
      <c r="BX13" s="354"/>
      <c r="BY13" s="354"/>
      <c r="BZ13" s="354"/>
      <c r="CA13" s="377"/>
    </row>
    <row r="14" spans="1:82">
      <c r="A14" s="354"/>
      <c r="B14" s="354"/>
      <c r="C14" s="354"/>
      <c r="D14" s="354"/>
      <c r="E14" s="354" t="s">
        <v>680</v>
      </c>
      <c r="F14" s="354"/>
      <c r="G14" s="354"/>
      <c r="H14" s="354"/>
      <c r="I14" s="354"/>
      <c r="J14" s="354"/>
      <c r="K14" s="354"/>
      <c r="L14" s="354" t="s">
        <v>681</v>
      </c>
      <c r="M14" s="354"/>
      <c r="N14" s="354"/>
      <c r="O14" s="354"/>
      <c r="P14" s="354"/>
      <c r="Q14" s="354"/>
      <c r="R14" s="354"/>
      <c r="S14" s="354" t="s">
        <v>682</v>
      </c>
      <c r="T14" s="354"/>
      <c r="U14" s="354"/>
      <c r="V14" s="354"/>
      <c r="W14" s="354"/>
      <c r="X14" s="354"/>
      <c r="Y14" s="354"/>
      <c r="Z14" s="354" t="s">
        <v>683</v>
      </c>
      <c r="AA14" s="354"/>
      <c r="AB14" s="354"/>
      <c r="AC14" s="354"/>
      <c r="AD14" s="354"/>
      <c r="AE14" s="354"/>
      <c r="AF14" s="354"/>
      <c r="AG14" s="354" t="s">
        <v>684</v>
      </c>
      <c r="AH14" s="354"/>
      <c r="AI14" s="354"/>
      <c r="AJ14" s="354"/>
      <c r="AK14" s="354"/>
      <c r="AL14" s="354"/>
      <c r="AM14" s="365"/>
      <c r="AN14" s="360" t="s">
        <v>680</v>
      </c>
      <c r="AO14" s="354"/>
      <c r="AP14" s="354"/>
      <c r="AQ14" s="354"/>
      <c r="AR14" s="354"/>
      <c r="AS14" s="354"/>
      <c r="AT14" s="354"/>
      <c r="AU14" s="354" t="s">
        <v>681</v>
      </c>
      <c r="AV14" s="354"/>
      <c r="AW14" s="354"/>
      <c r="AX14" s="354"/>
      <c r="AY14" s="354"/>
      <c r="AZ14" s="354"/>
      <c r="BA14" s="354"/>
      <c r="BB14" s="354" t="s">
        <v>682</v>
      </c>
      <c r="BC14" s="354"/>
      <c r="BD14" s="354"/>
      <c r="BE14" s="354"/>
      <c r="BF14" s="354"/>
      <c r="BG14" s="354"/>
      <c r="BH14" s="354"/>
      <c r="BI14" s="354" t="s">
        <v>683</v>
      </c>
      <c r="BJ14" s="354"/>
      <c r="BK14" s="354"/>
      <c r="BL14" s="354"/>
      <c r="BM14" s="354"/>
      <c r="BN14" s="354"/>
      <c r="BO14" s="354"/>
      <c r="BP14" s="354" t="s">
        <v>684</v>
      </c>
      <c r="BQ14" s="354"/>
      <c r="BR14" s="354"/>
      <c r="BS14" s="354"/>
      <c r="BT14" s="354"/>
      <c r="BU14" s="354"/>
      <c r="BV14" s="354"/>
      <c r="BW14" s="354"/>
      <c r="BX14" s="354"/>
      <c r="BY14" s="354"/>
      <c r="BZ14" s="354"/>
      <c r="CA14" s="377"/>
    </row>
    <row r="15" spans="1:82" ht="72" customHeight="1">
      <c r="A15" s="354"/>
      <c r="B15" s="354"/>
      <c r="C15" s="354"/>
      <c r="D15" s="354"/>
      <c r="E15" s="17" t="s">
        <v>56</v>
      </c>
      <c r="F15" s="354" t="s">
        <v>57</v>
      </c>
      <c r="G15" s="354"/>
      <c r="H15" s="354"/>
      <c r="I15" s="354"/>
      <c r="J15" s="354"/>
      <c r="K15" s="354"/>
      <c r="L15" s="17" t="s">
        <v>56</v>
      </c>
      <c r="M15" s="354" t="s">
        <v>57</v>
      </c>
      <c r="N15" s="354"/>
      <c r="O15" s="354"/>
      <c r="P15" s="354"/>
      <c r="Q15" s="354"/>
      <c r="R15" s="354"/>
      <c r="S15" s="17" t="s">
        <v>56</v>
      </c>
      <c r="T15" s="354" t="s">
        <v>57</v>
      </c>
      <c r="U15" s="354"/>
      <c r="V15" s="354"/>
      <c r="W15" s="354"/>
      <c r="X15" s="354"/>
      <c r="Y15" s="354"/>
      <c r="Z15" s="17" t="s">
        <v>56</v>
      </c>
      <c r="AA15" s="354" t="s">
        <v>57</v>
      </c>
      <c r="AB15" s="354"/>
      <c r="AC15" s="354"/>
      <c r="AD15" s="354"/>
      <c r="AE15" s="354"/>
      <c r="AF15" s="354"/>
      <c r="AG15" s="17" t="s">
        <v>56</v>
      </c>
      <c r="AH15" s="354" t="s">
        <v>57</v>
      </c>
      <c r="AI15" s="354"/>
      <c r="AJ15" s="354"/>
      <c r="AK15" s="354"/>
      <c r="AL15" s="354"/>
      <c r="AM15" s="365"/>
      <c r="AN15" s="32" t="s">
        <v>56</v>
      </c>
      <c r="AO15" s="354" t="s">
        <v>57</v>
      </c>
      <c r="AP15" s="354"/>
      <c r="AQ15" s="354"/>
      <c r="AR15" s="354"/>
      <c r="AS15" s="354"/>
      <c r="AT15" s="354"/>
      <c r="AU15" s="17" t="s">
        <v>56</v>
      </c>
      <c r="AV15" s="354" t="s">
        <v>57</v>
      </c>
      <c r="AW15" s="354"/>
      <c r="AX15" s="354"/>
      <c r="AY15" s="354"/>
      <c r="AZ15" s="354"/>
      <c r="BA15" s="354"/>
      <c r="BB15" s="17" t="s">
        <v>56</v>
      </c>
      <c r="BC15" s="354" t="s">
        <v>57</v>
      </c>
      <c r="BD15" s="354"/>
      <c r="BE15" s="354"/>
      <c r="BF15" s="354"/>
      <c r="BG15" s="354"/>
      <c r="BH15" s="354"/>
      <c r="BI15" s="17" t="s">
        <v>56</v>
      </c>
      <c r="BJ15" s="354" t="s">
        <v>57</v>
      </c>
      <c r="BK15" s="354"/>
      <c r="BL15" s="354"/>
      <c r="BM15" s="354"/>
      <c r="BN15" s="354"/>
      <c r="BO15" s="354"/>
      <c r="BP15" s="17" t="s">
        <v>56</v>
      </c>
      <c r="BQ15" s="354" t="s">
        <v>57</v>
      </c>
      <c r="BR15" s="354"/>
      <c r="BS15" s="354"/>
      <c r="BT15" s="354"/>
      <c r="BU15" s="354"/>
      <c r="BV15" s="354"/>
      <c r="BW15" s="354" t="s">
        <v>56</v>
      </c>
      <c r="BX15" s="354"/>
      <c r="BY15" s="354" t="s">
        <v>57</v>
      </c>
      <c r="BZ15" s="354"/>
      <c r="CA15" s="377"/>
    </row>
    <row r="16" spans="1:82" ht="132" customHeight="1">
      <c r="A16" s="354"/>
      <c r="B16" s="354"/>
      <c r="C16" s="354"/>
      <c r="D16" s="354"/>
      <c r="E16" s="17" t="s">
        <v>44</v>
      </c>
      <c r="F16" s="17" t="s">
        <v>44</v>
      </c>
      <c r="G16" s="17" t="s">
        <v>58</v>
      </c>
      <c r="H16" s="17" t="s">
        <v>59</v>
      </c>
      <c r="I16" s="17" t="s">
        <v>60</v>
      </c>
      <c r="J16" s="17" t="s">
        <v>61</v>
      </c>
      <c r="K16" s="17" t="s">
        <v>62</v>
      </c>
      <c r="L16" s="17" t="s">
        <v>44</v>
      </c>
      <c r="M16" s="17" t="s">
        <v>44</v>
      </c>
      <c r="N16" s="17" t="s">
        <v>58</v>
      </c>
      <c r="O16" s="17" t="s">
        <v>59</v>
      </c>
      <c r="P16" s="17" t="s">
        <v>60</v>
      </c>
      <c r="Q16" s="17" t="s">
        <v>61</v>
      </c>
      <c r="R16" s="17" t="s">
        <v>62</v>
      </c>
      <c r="S16" s="17" t="s">
        <v>44</v>
      </c>
      <c r="T16" s="17" t="s">
        <v>44</v>
      </c>
      <c r="U16" s="17" t="s">
        <v>58</v>
      </c>
      <c r="V16" s="17" t="s">
        <v>59</v>
      </c>
      <c r="W16" s="17" t="s">
        <v>60</v>
      </c>
      <c r="X16" s="17" t="s">
        <v>61</v>
      </c>
      <c r="Y16" s="17" t="s">
        <v>62</v>
      </c>
      <c r="Z16" s="17" t="s">
        <v>44</v>
      </c>
      <c r="AA16" s="17" t="s">
        <v>44</v>
      </c>
      <c r="AB16" s="17" t="s">
        <v>58</v>
      </c>
      <c r="AC16" s="17" t="s">
        <v>59</v>
      </c>
      <c r="AD16" s="17" t="s">
        <v>60</v>
      </c>
      <c r="AE16" s="17" t="s">
        <v>61</v>
      </c>
      <c r="AF16" s="17" t="s">
        <v>62</v>
      </c>
      <c r="AG16" s="17" t="s">
        <v>44</v>
      </c>
      <c r="AH16" s="17" t="s">
        <v>44</v>
      </c>
      <c r="AI16" s="17" t="s">
        <v>58</v>
      </c>
      <c r="AJ16" s="17" t="s">
        <v>59</v>
      </c>
      <c r="AK16" s="17" t="s">
        <v>60</v>
      </c>
      <c r="AL16" s="17" t="s">
        <v>61</v>
      </c>
      <c r="AM16" s="73" t="s">
        <v>62</v>
      </c>
      <c r="AN16" s="32" t="s">
        <v>44</v>
      </c>
      <c r="AO16" s="17" t="s">
        <v>44</v>
      </c>
      <c r="AP16" s="17" t="s">
        <v>58</v>
      </c>
      <c r="AQ16" s="17" t="s">
        <v>59</v>
      </c>
      <c r="AR16" s="17" t="s">
        <v>60</v>
      </c>
      <c r="AS16" s="17" t="s">
        <v>61</v>
      </c>
      <c r="AT16" s="17" t="s">
        <v>62</v>
      </c>
      <c r="AU16" s="17" t="s">
        <v>44</v>
      </c>
      <c r="AV16" s="17" t="s">
        <v>44</v>
      </c>
      <c r="AW16" s="17" t="s">
        <v>58</v>
      </c>
      <c r="AX16" s="17" t="s">
        <v>59</v>
      </c>
      <c r="AY16" s="17" t="s">
        <v>60</v>
      </c>
      <c r="AZ16" s="17" t="s">
        <v>61</v>
      </c>
      <c r="BA16" s="17" t="s">
        <v>62</v>
      </c>
      <c r="BB16" s="17" t="s">
        <v>44</v>
      </c>
      <c r="BC16" s="17" t="s">
        <v>44</v>
      </c>
      <c r="BD16" s="17" t="s">
        <v>58</v>
      </c>
      <c r="BE16" s="17" t="s">
        <v>59</v>
      </c>
      <c r="BF16" s="17" t="s">
        <v>60</v>
      </c>
      <c r="BG16" s="17" t="s">
        <v>61</v>
      </c>
      <c r="BH16" s="17" t="s">
        <v>62</v>
      </c>
      <c r="BI16" s="17" t="s">
        <v>44</v>
      </c>
      <c r="BJ16" s="17" t="s">
        <v>44</v>
      </c>
      <c r="BK16" s="17" t="s">
        <v>58</v>
      </c>
      <c r="BL16" s="17" t="s">
        <v>59</v>
      </c>
      <c r="BM16" s="17" t="s">
        <v>60</v>
      </c>
      <c r="BN16" s="17" t="s">
        <v>61</v>
      </c>
      <c r="BO16" s="17" t="s">
        <v>62</v>
      </c>
      <c r="BP16" s="17" t="s">
        <v>44</v>
      </c>
      <c r="BQ16" s="17" t="s">
        <v>44</v>
      </c>
      <c r="BR16" s="17" t="s">
        <v>58</v>
      </c>
      <c r="BS16" s="17" t="s">
        <v>59</v>
      </c>
      <c r="BT16" s="17" t="s">
        <v>60</v>
      </c>
      <c r="BU16" s="17" t="s">
        <v>61</v>
      </c>
      <c r="BV16" s="17" t="s">
        <v>62</v>
      </c>
      <c r="BW16" s="17" t="s">
        <v>44</v>
      </c>
      <c r="BX16" s="17" t="s">
        <v>30</v>
      </c>
      <c r="BY16" s="17" t="s">
        <v>44</v>
      </c>
      <c r="BZ16" s="17" t="s">
        <v>30</v>
      </c>
      <c r="CA16" s="367"/>
    </row>
    <row r="17" spans="1:82">
      <c r="A17" s="17">
        <v>1</v>
      </c>
      <c r="B17" s="17">
        <v>2</v>
      </c>
      <c r="C17" s="17">
        <v>3</v>
      </c>
      <c r="D17" s="17">
        <v>4</v>
      </c>
      <c r="E17" s="17" t="s">
        <v>707</v>
      </c>
      <c r="F17" s="17" t="s">
        <v>708</v>
      </c>
      <c r="G17" s="17" t="s">
        <v>709</v>
      </c>
      <c r="H17" s="17" t="s">
        <v>710</v>
      </c>
      <c r="I17" s="17" t="s">
        <v>711</v>
      </c>
      <c r="J17" s="17" t="s">
        <v>712</v>
      </c>
      <c r="K17" s="17" t="s">
        <v>713</v>
      </c>
      <c r="L17" s="17" t="s">
        <v>714</v>
      </c>
      <c r="M17" s="17" t="s">
        <v>715</v>
      </c>
      <c r="N17" s="17" t="s">
        <v>716</v>
      </c>
      <c r="O17" s="17" t="s">
        <v>717</v>
      </c>
      <c r="P17" s="17" t="s">
        <v>718</v>
      </c>
      <c r="Q17" s="17" t="s">
        <v>719</v>
      </c>
      <c r="R17" s="17" t="s">
        <v>720</v>
      </c>
      <c r="S17" s="17" t="s">
        <v>721</v>
      </c>
      <c r="T17" s="17" t="s">
        <v>722</v>
      </c>
      <c r="U17" s="17" t="s">
        <v>723</v>
      </c>
      <c r="V17" s="17" t="s">
        <v>724</v>
      </c>
      <c r="W17" s="17" t="s">
        <v>725</v>
      </c>
      <c r="X17" s="17" t="s">
        <v>726</v>
      </c>
      <c r="Y17" s="17" t="s">
        <v>727</v>
      </c>
      <c r="Z17" s="17" t="s">
        <v>728</v>
      </c>
      <c r="AA17" s="17" t="s">
        <v>729</v>
      </c>
      <c r="AB17" s="17" t="s">
        <v>730</v>
      </c>
      <c r="AC17" s="17" t="s">
        <v>731</v>
      </c>
      <c r="AD17" s="17" t="s">
        <v>732</v>
      </c>
      <c r="AE17" s="17" t="s">
        <v>733</v>
      </c>
      <c r="AF17" s="17" t="s">
        <v>734</v>
      </c>
      <c r="AG17" s="17" t="s">
        <v>735</v>
      </c>
      <c r="AH17" s="17" t="s">
        <v>736</v>
      </c>
      <c r="AI17" s="17" t="s">
        <v>737</v>
      </c>
      <c r="AJ17" s="17" t="s">
        <v>738</v>
      </c>
      <c r="AK17" s="17" t="s">
        <v>739</v>
      </c>
      <c r="AL17" s="17" t="s">
        <v>740</v>
      </c>
      <c r="AM17" s="73" t="s">
        <v>741</v>
      </c>
      <c r="AN17" s="32" t="s">
        <v>742</v>
      </c>
      <c r="AO17" s="17" t="s">
        <v>743</v>
      </c>
      <c r="AP17" s="17" t="s">
        <v>744</v>
      </c>
      <c r="AQ17" s="17" t="s">
        <v>745</v>
      </c>
      <c r="AR17" s="17" t="s">
        <v>746</v>
      </c>
      <c r="AS17" s="17" t="s">
        <v>747</v>
      </c>
      <c r="AT17" s="17" t="s">
        <v>748</v>
      </c>
      <c r="AU17" s="17" t="s">
        <v>749</v>
      </c>
      <c r="AV17" s="17" t="s">
        <v>750</v>
      </c>
      <c r="AW17" s="17" t="s">
        <v>751</v>
      </c>
      <c r="AX17" s="17" t="s">
        <v>752</v>
      </c>
      <c r="AY17" s="17" t="s">
        <v>753</v>
      </c>
      <c r="AZ17" s="17" t="s">
        <v>754</v>
      </c>
      <c r="BA17" s="17" t="s">
        <v>755</v>
      </c>
      <c r="BB17" s="17" t="s">
        <v>756</v>
      </c>
      <c r="BC17" s="17" t="s">
        <v>757</v>
      </c>
      <c r="BD17" s="17" t="s">
        <v>758</v>
      </c>
      <c r="BE17" s="17" t="s">
        <v>759</v>
      </c>
      <c r="BF17" s="17" t="s">
        <v>760</v>
      </c>
      <c r="BG17" s="17" t="s">
        <v>761</v>
      </c>
      <c r="BH17" s="17" t="s">
        <v>762</v>
      </c>
      <c r="BI17" s="17" t="s">
        <v>763</v>
      </c>
      <c r="BJ17" s="17" t="s">
        <v>764</v>
      </c>
      <c r="BK17" s="17" t="s">
        <v>765</v>
      </c>
      <c r="BL17" s="17" t="s">
        <v>766</v>
      </c>
      <c r="BM17" s="17" t="s">
        <v>767</v>
      </c>
      <c r="BN17" s="17" t="s">
        <v>768</v>
      </c>
      <c r="BO17" s="17" t="s">
        <v>769</v>
      </c>
      <c r="BP17" s="17" t="s">
        <v>770</v>
      </c>
      <c r="BQ17" s="17" t="s">
        <v>771</v>
      </c>
      <c r="BR17" s="17" t="s">
        <v>772</v>
      </c>
      <c r="BS17" s="17" t="s">
        <v>773</v>
      </c>
      <c r="BT17" s="17" t="s">
        <v>774</v>
      </c>
      <c r="BU17" s="17" t="s">
        <v>775</v>
      </c>
      <c r="BV17" s="17" t="s">
        <v>776</v>
      </c>
      <c r="BW17" s="17">
        <v>7</v>
      </c>
      <c r="BX17" s="17">
        <v>8</v>
      </c>
      <c r="BY17" s="17">
        <v>9</v>
      </c>
      <c r="BZ17" s="17">
        <v>10</v>
      </c>
      <c r="CA17" s="17">
        <v>11</v>
      </c>
    </row>
    <row r="18" spans="1:82" ht="30" customHeight="1">
      <c r="A18" s="39"/>
      <c r="B18" s="40" t="s">
        <v>31</v>
      </c>
      <c r="C18" s="41"/>
      <c r="D18" s="44">
        <f>D19</f>
        <v>0</v>
      </c>
      <c r="E18" s="86">
        <v>0</v>
      </c>
      <c r="F18" s="44">
        <f>F19</f>
        <v>42.149175398456919</v>
      </c>
      <c r="G18" s="86">
        <v>0</v>
      </c>
      <c r="H18" s="86">
        <v>0</v>
      </c>
      <c r="I18" s="87">
        <f>I19</f>
        <v>0</v>
      </c>
      <c r="J18" s="86">
        <v>0</v>
      </c>
      <c r="K18" s="86">
        <v>0</v>
      </c>
      <c r="L18" s="86">
        <v>0</v>
      </c>
      <c r="M18" s="44">
        <f>M19</f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44">
        <f>T19</f>
        <v>0.7433333333333334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44">
        <f>AA19</f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44">
        <f>AH19</f>
        <v>41.405842065123586</v>
      </c>
      <c r="AI18" s="86">
        <v>0</v>
      </c>
      <c r="AJ18" s="86">
        <v>0</v>
      </c>
      <c r="AK18" s="87">
        <f>AK19</f>
        <v>0</v>
      </c>
      <c r="AL18" s="86">
        <v>0</v>
      </c>
      <c r="AM18" s="131">
        <v>0</v>
      </c>
      <c r="AN18" s="128">
        <v>0</v>
      </c>
      <c r="AO18" s="44">
        <f>AO19</f>
        <v>1.3741666600000002</v>
      </c>
      <c r="AP18" s="87">
        <f>AP19</f>
        <v>0</v>
      </c>
      <c r="AQ18" s="86">
        <v>0</v>
      </c>
      <c r="AR18" s="86">
        <v>0</v>
      </c>
      <c r="AS18" s="86">
        <v>0</v>
      </c>
      <c r="AT18" s="86">
        <v>0</v>
      </c>
      <c r="AU18" s="86">
        <v>0</v>
      </c>
      <c r="AV18" s="44">
        <f>AV19</f>
        <v>0</v>
      </c>
      <c r="AW18" s="86">
        <v>0</v>
      </c>
      <c r="AX18" s="86">
        <v>0</v>
      </c>
      <c r="AY18" s="86">
        <v>0</v>
      </c>
      <c r="AZ18" s="86">
        <v>0</v>
      </c>
      <c r="BA18" s="86">
        <v>0</v>
      </c>
      <c r="BB18" s="86">
        <v>0</v>
      </c>
      <c r="BC18" s="44">
        <f>BC19</f>
        <v>1.2083333300000001</v>
      </c>
      <c r="BD18" s="86">
        <v>0</v>
      </c>
      <c r="BE18" s="86">
        <v>0</v>
      </c>
      <c r="BF18" s="86">
        <v>0</v>
      </c>
      <c r="BG18" s="86">
        <v>0</v>
      </c>
      <c r="BH18" s="86">
        <v>0</v>
      </c>
      <c r="BI18" s="86">
        <v>0</v>
      </c>
      <c r="BJ18" s="44">
        <f>BJ19</f>
        <v>0.16583333</v>
      </c>
      <c r="BK18" s="86">
        <v>0</v>
      </c>
      <c r="BL18" s="86">
        <v>0</v>
      </c>
      <c r="BM18" s="86">
        <v>0</v>
      </c>
      <c r="BN18" s="86">
        <v>0</v>
      </c>
      <c r="BO18" s="86">
        <v>0</v>
      </c>
      <c r="BP18" s="86">
        <v>0</v>
      </c>
      <c r="BQ18" s="44">
        <f>BQ19</f>
        <v>0</v>
      </c>
      <c r="BR18" s="87">
        <f>BR19</f>
        <v>0</v>
      </c>
      <c r="BS18" s="86">
        <v>0</v>
      </c>
      <c r="BT18" s="86">
        <v>0</v>
      </c>
      <c r="BU18" s="86">
        <v>0</v>
      </c>
      <c r="BV18" s="86">
        <v>0</v>
      </c>
      <c r="BW18" s="86">
        <v>0</v>
      </c>
      <c r="BX18" s="86">
        <v>0</v>
      </c>
      <c r="BY18" s="133">
        <f t="shared" ref="BY18:BY21" si="0">AO18-F18</f>
        <v>-40.775008738456918</v>
      </c>
      <c r="BZ18" s="133">
        <f t="shared" ref="BZ18:BZ21" si="1">IF(F18=0,"0",(BY18/F18*100))</f>
        <v>-96.739754343924105</v>
      </c>
      <c r="CA18" s="18"/>
      <c r="CD18" s="88"/>
    </row>
    <row r="19" spans="1:82" s="82" customFormat="1">
      <c r="A19" s="46" t="s">
        <v>685</v>
      </c>
      <c r="B19" s="47" t="s">
        <v>686</v>
      </c>
      <c r="C19" s="46"/>
      <c r="D19" s="44">
        <f>D20+D31</f>
        <v>0</v>
      </c>
      <c r="E19" s="86">
        <v>0</v>
      </c>
      <c r="F19" s="44">
        <f>F20+F31</f>
        <v>42.149175398456919</v>
      </c>
      <c r="G19" s="86">
        <v>0</v>
      </c>
      <c r="H19" s="86">
        <v>0</v>
      </c>
      <c r="I19" s="87">
        <f>I20+I31</f>
        <v>0</v>
      </c>
      <c r="J19" s="86">
        <v>0</v>
      </c>
      <c r="K19" s="86">
        <v>0</v>
      </c>
      <c r="L19" s="86">
        <v>0</v>
      </c>
      <c r="M19" s="44">
        <f>M20+M31</f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44">
        <f>T20+T31</f>
        <v>0.7433333333333334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44">
        <f>AA20+AA31</f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44">
        <f>AH20+AH31</f>
        <v>41.405842065123586</v>
      </c>
      <c r="AI19" s="86">
        <v>0</v>
      </c>
      <c r="AJ19" s="86">
        <v>0</v>
      </c>
      <c r="AK19" s="87">
        <f>AK20+AK31</f>
        <v>0</v>
      </c>
      <c r="AL19" s="86">
        <v>0</v>
      </c>
      <c r="AM19" s="131">
        <v>0</v>
      </c>
      <c r="AN19" s="128">
        <v>0</v>
      </c>
      <c r="AO19" s="44">
        <f>AO20+AO31</f>
        <v>1.3741666600000002</v>
      </c>
      <c r="AP19" s="87">
        <f>AP20+AP31</f>
        <v>0</v>
      </c>
      <c r="AQ19" s="86">
        <v>0</v>
      </c>
      <c r="AR19" s="86">
        <v>0</v>
      </c>
      <c r="AS19" s="86">
        <v>0</v>
      </c>
      <c r="AT19" s="86">
        <v>0</v>
      </c>
      <c r="AU19" s="86">
        <v>0</v>
      </c>
      <c r="AV19" s="44">
        <f>AV20+AV31</f>
        <v>0</v>
      </c>
      <c r="AW19" s="86">
        <v>0</v>
      </c>
      <c r="AX19" s="86">
        <v>0</v>
      </c>
      <c r="AY19" s="86">
        <v>0</v>
      </c>
      <c r="AZ19" s="86">
        <v>0</v>
      </c>
      <c r="BA19" s="86">
        <v>0</v>
      </c>
      <c r="BB19" s="86">
        <v>0</v>
      </c>
      <c r="BC19" s="44">
        <f>BC20+BC31</f>
        <v>1.2083333300000001</v>
      </c>
      <c r="BD19" s="86">
        <v>0</v>
      </c>
      <c r="BE19" s="86">
        <v>0</v>
      </c>
      <c r="BF19" s="86">
        <v>0</v>
      </c>
      <c r="BG19" s="86">
        <v>0</v>
      </c>
      <c r="BH19" s="86">
        <v>0</v>
      </c>
      <c r="BI19" s="86">
        <v>0</v>
      </c>
      <c r="BJ19" s="44">
        <f>BJ20+BJ31</f>
        <v>0.16583333</v>
      </c>
      <c r="BK19" s="86">
        <v>0</v>
      </c>
      <c r="BL19" s="86">
        <v>0</v>
      </c>
      <c r="BM19" s="86">
        <v>0</v>
      </c>
      <c r="BN19" s="86">
        <v>0</v>
      </c>
      <c r="BO19" s="86">
        <v>0</v>
      </c>
      <c r="BP19" s="86">
        <v>0</v>
      </c>
      <c r="BQ19" s="44">
        <f>BQ20+BQ31</f>
        <v>0</v>
      </c>
      <c r="BR19" s="87">
        <f>BR20+BR31</f>
        <v>0</v>
      </c>
      <c r="BS19" s="86">
        <v>0</v>
      </c>
      <c r="BT19" s="86">
        <v>0</v>
      </c>
      <c r="BU19" s="86">
        <v>0</v>
      </c>
      <c r="BV19" s="86">
        <v>0</v>
      </c>
      <c r="BW19" s="86">
        <v>0</v>
      </c>
      <c r="BX19" s="86">
        <v>0</v>
      </c>
      <c r="BY19" s="133">
        <f t="shared" si="0"/>
        <v>-40.775008738456918</v>
      </c>
      <c r="BZ19" s="133">
        <f t="shared" si="1"/>
        <v>-96.739754343924105</v>
      </c>
      <c r="CA19" s="17"/>
      <c r="CD19" s="88"/>
    </row>
    <row r="20" spans="1:82" s="82" customFormat="1" ht="56.25">
      <c r="A20" s="46" t="s">
        <v>187</v>
      </c>
      <c r="B20" s="47" t="s">
        <v>687</v>
      </c>
      <c r="C20" s="46"/>
      <c r="D20" s="44">
        <f>D21+D27</f>
        <v>0</v>
      </c>
      <c r="E20" s="86">
        <v>0</v>
      </c>
      <c r="F20" s="44">
        <f>F21+F27</f>
        <v>41.405842065123586</v>
      </c>
      <c r="G20" s="86">
        <v>0</v>
      </c>
      <c r="H20" s="86">
        <v>0</v>
      </c>
      <c r="I20" s="87">
        <f>I21+I27</f>
        <v>0</v>
      </c>
      <c r="J20" s="86">
        <v>0</v>
      </c>
      <c r="K20" s="86">
        <v>0</v>
      </c>
      <c r="L20" s="86">
        <v>0</v>
      </c>
      <c r="M20" s="44">
        <f>M21+M27</f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44">
        <f>T21+T27</f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44">
        <f>AA21+AA27</f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44">
        <f>AH21+AH27</f>
        <v>41.405842065123586</v>
      </c>
      <c r="AI20" s="86">
        <v>0</v>
      </c>
      <c r="AJ20" s="86">
        <v>0</v>
      </c>
      <c r="AK20" s="87">
        <f>AK21+AK27</f>
        <v>0</v>
      </c>
      <c r="AL20" s="86">
        <v>0</v>
      </c>
      <c r="AM20" s="131">
        <v>0</v>
      </c>
      <c r="AN20" s="128">
        <v>0</v>
      </c>
      <c r="AO20" s="44">
        <f>AO21+AO27</f>
        <v>0</v>
      </c>
      <c r="AP20" s="87">
        <f>AP21+AP27</f>
        <v>0</v>
      </c>
      <c r="AQ20" s="86">
        <v>0</v>
      </c>
      <c r="AR20" s="86">
        <v>0</v>
      </c>
      <c r="AS20" s="86">
        <v>0</v>
      </c>
      <c r="AT20" s="86">
        <v>0</v>
      </c>
      <c r="AU20" s="86">
        <v>0</v>
      </c>
      <c r="AV20" s="44">
        <f>AV21+AV27</f>
        <v>0</v>
      </c>
      <c r="AW20" s="86">
        <v>0</v>
      </c>
      <c r="AX20" s="86">
        <v>0</v>
      </c>
      <c r="AY20" s="86">
        <v>0</v>
      </c>
      <c r="AZ20" s="86">
        <v>0</v>
      </c>
      <c r="BA20" s="86">
        <v>0</v>
      </c>
      <c r="BB20" s="86">
        <v>0</v>
      </c>
      <c r="BC20" s="44">
        <f>BC21+BC27</f>
        <v>0</v>
      </c>
      <c r="BD20" s="86">
        <v>0</v>
      </c>
      <c r="BE20" s="86">
        <v>0</v>
      </c>
      <c r="BF20" s="86">
        <v>0</v>
      </c>
      <c r="BG20" s="86">
        <v>0</v>
      </c>
      <c r="BH20" s="86">
        <v>0</v>
      </c>
      <c r="BI20" s="86">
        <v>0</v>
      </c>
      <c r="BJ20" s="44">
        <f>BJ21+BJ27</f>
        <v>0</v>
      </c>
      <c r="BK20" s="86">
        <v>0</v>
      </c>
      <c r="BL20" s="86">
        <v>0</v>
      </c>
      <c r="BM20" s="86">
        <v>0</v>
      </c>
      <c r="BN20" s="86">
        <v>0</v>
      </c>
      <c r="BO20" s="86">
        <v>0</v>
      </c>
      <c r="BP20" s="86">
        <v>0</v>
      </c>
      <c r="BQ20" s="44">
        <f>BQ21+BQ27</f>
        <v>0</v>
      </c>
      <c r="BR20" s="87">
        <f>BR21+BR27</f>
        <v>0</v>
      </c>
      <c r="BS20" s="86">
        <v>0</v>
      </c>
      <c r="BT20" s="86">
        <v>0</v>
      </c>
      <c r="BU20" s="86">
        <v>0</v>
      </c>
      <c r="BV20" s="86">
        <v>0</v>
      </c>
      <c r="BW20" s="86">
        <v>0</v>
      </c>
      <c r="BX20" s="86">
        <v>0</v>
      </c>
      <c r="BY20" s="133">
        <f t="shared" si="0"/>
        <v>-41.405842065123586</v>
      </c>
      <c r="BZ20" s="133">
        <f t="shared" si="1"/>
        <v>-100</v>
      </c>
      <c r="CA20" s="17"/>
      <c r="CD20" s="88"/>
    </row>
    <row r="21" spans="1:82" s="82" customFormat="1" ht="93.75">
      <c r="A21" s="46" t="s">
        <v>615</v>
      </c>
      <c r="B21" s="47" t="s">
        <v>688</v>
      </c>
      <c r="C21" s="46"/>
      <c r="D21" s="44">
        <f>D22</f>
        <v>0</v>
      </c>
      <c r="E21" s="86">
        <v>0</v>
      </c>
      <c r="F21" s="44">
        <f>F22</f>
        <v>41.405842065123586</v>
      </c>
      <c r="G21" s="86">
        <v>0</v>
      </c>
      <c r="H21" s="86">
        <v>0</v>
      </c>
      <c r="I21" s="87">
        <f>I22</f>
        <v>0</v>
      </c>
      <c r="J21" s="86">
        <v>0</v>
      </c>
      <c r="K21" s="86">
        <v>0</v>
      </c>
      <c r="L21" s="86">
        <v>0</v>
      </c>
      <c r="M21" s="44">
        <f>M22</f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44">
        <f>T22</f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44">
        <f>AA22</f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44">
        <f>AH22</f>
        <v>41.405842065123586</v>
      </c>
      <c r="AI21" s="86">
        <v>0</v>
      </c>
      <c r="AJ21" s="86">
        <v>0</v>
      </c>
      <c r="AK21" s="86">
        <v>0</v>
      </c>
      <c r="AL21" s="86">
        <v>0</v>
      </c>
      <c r="AM21" s="131">
        <v>0</v>
      </c>
      <c r="AN21" s="128">
        <v>0</v>
      </c>
      <c r="AO21" s="44">
        <f>AO22</f>
        <v>0</v>
      </c>
      <c r="AP21" s="87">
        <f>AP22</f>
        <v>0</v>
      </c>
      <c r="AQ21" s="86">
        <v>0</v>
      </c>
      <c r="AR21" s="86">
        <v>0</v>
      </c>
      <c r="AS21" s="86">
        <v>0</v>
      </c>
      <c r="AT21" s="86">
        <v>0</v>
      </c>
      <c r="AU21" s="86">
        <v>0</v>
      </c>
      <c r="AV21" s="44">
        <f>AV22</f>
        <v>0</v>
      </c>
      <c r="AW21" s="86">
        <v>0</v>
      </c>
      <c r="AX21" s="86">
        <v>0</v>
      </c>
      <c r="AY21" s="86">
        <v>0</v>
      </c>
      <c r="AZ21" s="86">
        <v>0</v>
      </c>
      <c r="BA21" s="86">
        <v>0</v>
      </c>
      <c r="BB21" s="86">
        <v>0</v>
      </c>
      <c r="BC21" s="44">
        <f>BC22</f>
        <v>0</v>
      </c>
      <c r="BD21" s="86">
        <v>0</v>
      </c>
      <c r="BE21" s="86">
        <v>0</v>
      </c>
      <c r="BF21" s="86">
        <v>0</v>
      </c>
      <c r="BG21" s="86">
        <v>0</v>
      </c>
      <c r="BH21" s="86">
        <v>0</v>
      </c>
      <c r="BI21" s="86">
        <v>0</v>
      </c>
      <c r="BJ21" s="44">
        <f>BJ22</f>
        <v>0</v>
      </c>
      <c r="BK21" s="86">
        <v>0</v>
      </c>
      <c r="BL21" s="86">
        <v>0</v>
      </c>
      <c r="BM21" s="86">
        <v>0</v>
      </c>
      <c r="BN21" s="86">
        <v>0</v>
      </c>
      <c r="BO21" s="86">
        <v>0</v>
      </c>
      <c r="BP21" s="86">
        <v>0</v>
      </c>
      <c r="BQ21" s="44">
        <f>BQ22</f>
        <v>0</v>
      </c>
      <c r="BR21" s="87">
        <f>BR22</f>
        <v>0</v>
      </c>
      <c r="BS21" s="86">
        <v>0</v>
      </c>
      <c r="BT21" s="86">
        <v>0</v>
      </c>
      <c r="BU21" s="86">
        <v>0</v>
      </c>
      <c r="BV21" s="86">
        <v>0</v>
      </c>
      <c r="BW21" s="86">
        <v>0</v>
      </c>
      <c r="BX21" s="86">
        <v>0</v>
      </c>
      <c r="BY21" s="133">
        <f t="shared" si="0"/>
        <v>-41.405842065123586</v>
      </c>
      <c r="BZ21" s="133">
        <f t="shared" si="1"/>
        <v>-100</v>
      </c>
      <c r="CA21" s="17"/>
      <c r="CD21" s="88"/>
    </row>
    <row r="22" spans="1:82" ht="37.5">
      <c r="A22" s="46" t="s">
        <v>617</v>
      </c>
      <c r="B22" s="47" t="s">
        <v>689</v>
      </c>
      <c r="C22" s="46"/>
      <c r="D22" s="44">
        <f>SUM(D23:D26)</f>
        <v>0</v>
      </c>
      <c r="E22" s="86">
        <v>0</v>
      </c>
      <c r="F22" s="44">
        <f>SUM(F23:F26)</f>
        <v>41.405842065123586</v>
      </c>
      <c r="G22" s="86">
        <v>0</v>
      </c>
      <c r="H22" s="86">
        <v>0</v>
      </c>
      <c r="I22" s="87">
        <f>SUM(I23:I26)</f>
        <v>0</v>
      </c>
      <c r="J22" s="86">
        <v>0</v>
      </c>
      <c r="K22" s="86">
        <v>0</v>
      </c>
      <c r="L22" s="86">
        <v>0</v>
      </c>
      <c r="M22" s="44">
        <f>SUM(M23:M26)</f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44">
        <f>SUM(T23:T26)</f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44">
        <f>SUM(AA23:AA26)</f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44">
        <f>SUM(AH23:AH26)</f>
        <v>41.405842065123586</v>
      </c>
      <c r="AI22" s="86">
        <v>0</v>
      </c>
      <c r="AJ22" s="86">
        <v>0</v>
      </c>
      <c r="AK22" s="86">
        <v>0</v>
      </c>
      <c r="AL22" s="86">
        <v>0</v>
      </c>
      <c r="AM22" s="131">
        <v>0</v>
      </c>
      <c r="AN22" s="129">
        <v>0</v>
      </c>
      <c r="AO22" s="44">
        <f>SUM(AO23:AO26)</f>
        <v>0</v>
      </c>
      <c r="AP22" s="90">
        <f>AP26</f>
        <v>0</v>
      </c>
      <c r="AQ22" s="89">
        <v>0</v>
      </c>
      <c r="AR22" s="89">
        <v>0</v>
      </c>
      <c r="AS22" s="89">
        <v>0</v>
      </c>
      <c r="AT22" s="89">
        <v>0</v>
      </c>
      <c r="AU22" s="86">
        <v>0</v>
      </c>
      <c r="AV22" s="44">
        <f>SUM(AV23:AV25)</f>
        <v>0</v>
      </c>
      <c r="AW22" s="86">
        <v>0</v>
      </c>
      <c r="AX22" s="86">
        <v>0</v>
      </c>
      <c r="AY22" s="86">
        <v>0</v>
      </c>
      <c r="AZ22" s="86">
        <v>0</v>
      </c>
      <c r="BA22" s="86">
        <v>0</v>
      </c>
      <c r="BB22" s="86">
        <v>0</v>
      </c>
      <c r="BC22" s="44">
        <f>SUM(BC23:BC25)</f>
        <v>0</v>
      </c>
      <c r="BD22" s="86">
        <v>0</v>
      </c>
      <c r="BE22" s="86">
        <v>0</v>
      </c>
      <c r="BF22" s="86">
        <v>0</v>
      </c>
      <c r="BG22" s="86">
        <v>0</v>
      </c>
      <c r="BH22" s="86">
        <v>0</v>
      </c>
      <c r="BI22" s="86">
        <v>0</v>
      </c>
      <c r="BJ22" s="44">
        <f>SUM(BJ23:BJ25)</f>
        <v>0</v>
      </c>
      <c r="BK22" s="86">
        <v>0</v>
      </c>
      <c r="BL22" s="86">
        <v>0</v>
      </c>
      <c r="BM22" s="86">
        <v>0</v>
      </c>
      <c r="BN22" s="86">
        <v>0</v>
      </c>
      <c r="BO22" s="86">
        <v>0</v>
      </c>
      <c r="BP22" s="86">
        <v>0</v>
      </c>
      <c r="BQ22" s="44">
        <f>SUM(BQ23:BQ26)</f>
        <v>0</v>
      </c>
      <c r="BR22" s="90"/>
      <c r="BS22" s="86">
        <v>0</v>
      </c>
      <c r="BT22" s="86">
        <v>0</v>
      </c>
      <c r="BU22" s="86">
        <v>0</v>
      </c>
      <c r="BV22" s="86">
        <v>0</v>
      </c>
      <c r="BW22" s="86">
        <v>0</v>
      </c>
      <c r="BX22" s="86">
        <v>0</v>
      </c>
      <c r="BY22" s="133">
        <f t="shared" ref="BY22" si="2">AO22-F22</f>
        <v>-41.405842065123586</v>
      </c>
      <c r="BZ22" s="133">
        <f t="shared" ref="BZ22" si="3">IF(F22=0,"0",(BY22/F22*100))</f>
        <v>-100</v>
      </c>
      <c r="CA22" s="17"/>
      <c r="CD22" s="88"/>
    </row>
    <row r="23" spans="1:82" ht="56.25">
      <c r="A23" s="48" t="s">
        <v>617</v>
      </c>
      <c r="B23" s="147" t="s">
        <v>1040</v>
      </c>
      <c r="C23" s="159" t="s">
        <v>1037</v>
      </c>
      <c r="D23" s="51"/>
      <c r="E23" s="86">
        <v>0</v>
      </c>
      <c r="F23" s="126">
        <f>M23+T23+AA23+AH23</f>
        <v>41.405842065123586</v>
      </c>
      <c r="G23" s="126">
        <f t="shared" ref="G23" si="4">N23+U23+AB23+AI23</f>
        <v>0</v>
      </c>
      <c r="H23" s="126">
        <f t="shared" ref="H23" si="5">O23+V23+AC23+AJ23</f>
        <v>0</v>
      </c>
      <c r="I23" s="126">
        <f t="shared" ref="I23" si="6">P23+W23+AD23+AK23</f>
        <v>0</v>
      </c>
      <c r="J23" s="126">
        <f t="shared" ref="J23" si="7">Q23+X23+AE23+AL23</f>
        <v>0</v>
      </c>
      <c r="K23" s="126">
        <f t="shared" ref="K23" si="8">R23+Y23+AF23+AM23</f>
        <v>0</v>
      </c>
      <c r="L23" s="86">
        <v>0</v>
      </c>
      <c r="M23" s="14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14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14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146">
        <f>49.6870104781483/1.2</f>
        <v>41.405842065123586</v>
      </c>
      <c r="AI23" s="86">
        <v>0</v>
      </c>
      <c r="AJ23" s="86">
        <v>0</v>
      </c>
      <c r="AK23" s="86">
        <v>0</v>
      </c>
      <c r="AL23" s="86">
        <v>0</v>
      </c>
      <c r="AM23" s="131">
        <v>0</v>
      </c>
      <c r="AN23" s="129">
        <v>0</v>
      </c>
      <c r="AO23" s="52">
        <f t="shared" ref="AO23:AO24" si="9">AV23+BC23+BJ23+BQ23</f>
        <v>0</v>
      </c>
      <c r="AP23" s="89">
        <v>0</v>
      </c>
      <c r="AQ23" s="89">
        <v>0</v>
      </c>
      <c r="AR23" s="89">
        <v>0</v>
      </c>
      <c r="AS23" s="89">
        <v>0</v>
      </c>
      <c r="AT23" s="89">
        <v>0</v>
      </c>
      <c r="AU23" s="86">
        <v>0</v>
      </c>
      <c r="AV23" s="142">
        <v>0</v>
      </c>
      <c r="AW23" s="86">
        <v>0</v>
      </c>
      <c r="AX23" s="86">
        <v>0</v>
      </c>
      <c r="AY23" s="86">
        <v>0</v>
      </c>
      <c r="AZ23" s="86">
        <v>0</v>
      </c>
      <c r="BA23" s="86">
        <v>0</v>
      </c>
      <c r="BB23" s="86">
        <v>0</v>
      </c>
      <c r="BC23" s="134">
        <v>0</v>
      </c>
      <c r="BD23" s="86">
        <v>0</v>
      </c>
      <c r="BE23" s="86">
        <v>0</v>
      </c>
      <c r="BF23" s="86">
        <v>0</v>
      </c>
      <c r="BG23" s="86">
        <v>0</v>
      </c>
      <c r="BH23" s="86">
        <v>0</v>
      </c>
      <c r="BI23" s="86">
        <v>0</v>
      </c>
      <c r="BJ23" s="136">
        <v>0</v>
      </c>
      <c r="BK23" s="86">
        <v>0</v>
      </c>
      <c r="BL23" s="86">
        <v>0</v>
      </c>
      <c r="BM23" s="86">
        <v>0</v>
      </c>
      <c r="BN23" s="86">
        <v>0</v>
      </c>
      <c r="BO23" s="86">
        <v>0</v>
      </c>
      <c r="BP23" s="86">
        <v>0</v>
      </c>
      <c r="BQ23" s="145"/>
      <c r="BR23" s="89">
        <v>0</v>
      </c>
      <c r="BS23" s="86">
        <v>0</v>
      </c>
      <c r="BT23" s="86">
        <v>0</v>
      </c>
      <c r="BU23" s="86">
        <v>0</v>
      </c>
      <c r="BV23" s="86">
        <v>0</v>
      </c>
      <c r="BW23" s="86">
        <v>0</v>
      </c>
      <c r="BX23" s="86">
        <v>0</v>
      </c>
      <c r="BY23" s="116">
        <f t="shared" ref="BY23:BY24" si="10">AO23-F23</f>
        <v>-41.405842065123586</v>
      </c>
      <c r="BZ23" s="116">
        <f t="shared" ref="BZ23:BZ24" si="11">IF(F23=0,"0",(BY23/F23*100))</f>
        <v>-100</v>
      </c>
      <c r="CA23" s="57"/>
      <c r="CD23" s="88"/>
    </row>
    <row r="24" spans="1:82" ht="127.5" hidden="1" customHeight="1">
      <c r="A24" s="48" t="s">
        <v>617</v>
      </c>
      <c r="B24" s="151"/>
      <c r="C24" s="50"/>
      <c r="D24" s="51"/>
      <c r="E24" s="86">
        <v>0</v>
      </c>
      <c r="F24" s="126">
        <f>M24+T24+AA24+AH24</f>
        <v>0</v>
      </c>
      <c r="G24" s="126">
        <f t="shared" ref="G24:G30" si="12">N24+U24+AB24+AI24</f>
        <v>0</v>
      </c>
      <c r="H24" s="126">
        <f t="shared" ref="H24:H30" si="13">O24+V24+AC24+AJ24</f>
        <v>0</v>
      </c>
      <c r="I24" s="126">
        <f t="shared" ref="I24:I30" si="14">P24+W24+AD24+AK24</f>
        <v>0</v>
      </c>
      <c r="J24" s="126">
        <f t="shared" ref="J24:J30" si="15">Q24+X24+AE24+AL24</f>
        <v>0</v>
      </c>
      <c r="K24" s="126">
        <f t="shared" ref="K24:K30" si="16">R24+Y24+AF24+AM24</f>
        <v>0</v>
      </c>
      <c r="L24" s="86">
        <v>0</v>
      </c>
      <c r="M24" s="14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14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146">
        <v>0</v>
      </c>
      <c r="AB24" s="86">
        <v>0</v>
      </c>
      <c r="AC24" s="86">
        <v>0</v>
      </c>
      <c r="AD24" s="86">
        <v>0</v>
      </c>
      <c r="AE24" s="86">
        <v>0</v>
      </c>
      <c r="AF24" s="86">
        <v>0</v>
      </c>
      <c r="AG24" s="86">
        <v>0</v>
      </c>
      <c r="AH24" s="146"/>
      <c r="AI24" s="86">
        <v>0</v>
      </c>
      <c r="AJ24" s="86">
        <v>0</v>
      </c>
      <c r="AK24" s="86">
        <v>0</v>
      </c>
      <c r="AL24" s="86">
        <v>0</v>
      </c>
      <c r="AM24" s="131">
        <v>0</v>
      </c>
      <c r="AN24" s="129">
        <v>0</v>
      </c>
      <c r="AO24" s="52">
        <f t="shared" si="9"/>
        <v>0</v>
      </c>
      <c r="AP24" s="89">
        <v>0</v>
      </c>
      <c r="AQ24" s="89">
        <v>0</v>
      </c>
      <c r="AR24" s="89">
        <v>0</v>
      </c>
      <c r="AS24" s="89">
        <v>0</v>
      </c>
      <c r="AT24" s="89">
        <v>0</v>
      </c>
      <c r="AU24" s="86">
        <v>0</v>
      </c>
      <c r="AV24" s="142">
        <v>0</v>
      </c>
      <c r="AW24" s="86">
        <v>0</v>
      </c>
      <c r="AX24" s="86">
        <v>0</v>
      </c>
      <c r="AY24" s="86">
        <v>0</v>
      </c>
      <c r="AZ24" s="86">
        <v>0</v>
      </c>
      <c r="BA24" s="86">
        <v>0</v>
      </c>
      <c r="BB24" s="86">
        <v>0</v>
      </c>
      <c r="BC24" s="134">
        <v>0</v>
      </c>
      <c r="BD24" s="86">
        <v>0</v>
      </c>
      <c r="BE24" s="86">
        <v>0</v>
      </c>
      <c r="BF24" s="86">
        <v>0</v>
      </c>
      <c r="BG24" s="86">
        <v>0</v>
      </c>
      <c r="BH24" s="86">
        <v>0</v>
      </c>
      <c r="BI24" s="86">
        <v>0</v>
      </c>
      <c r="BJ24" s="136">
        <v>0</v>
      </c>
      <c r="BK24" s="86">
        <v>0</v>
      </c>
      <c r="BL24" s="86">
        <v>0</v>
      </c>
      <c r="BM24" s="86">
        <v>0</v>
      </c>
      <c r="BN24" s="86">
        <v>0</v>
      </c>
      <c r="BO24" s="86">
        <v>0</v>
      </c>
      <c r="BP24" s="86">
        <v>0</v>
      </c>
      <c r="BQ24" s="145"/>
      <c r="BR24" s="89">
        <v>0</v>
      </c>
      <c r="BS24" s="86">
        <v>0</v>
      </c>
      <c r="BT24" s="86">
        <v>0</v>
      </c>
      <c r="BU24" s="86">
        <v>0</v>
      </c>
      <c r="BV24" s="86">
        <v>0</v>
      </c>
      <c r="BW24" s="86">
        <v>0</v>
      </c>
      <c r="BX24" s="86">
        <v>0</v>
      </c>
      <c r="BY24" s="116">
        <f t="shared" si="10"/>
        <v>0</v>
      </c>
      <c r="BZ24" s="116" t="str">
        <f t="shared" si="11"/>
        <v>0</v>
      </c>
      <c r="CA24" s="17"/>
      <c r="CD24" s="88"/>
    </row>
    <row r="25" spans="1:82" hidden="1">
      <c r="A25" s="48" t="s">
        <v>617</v>
      </c>
      <c r="B25" s="152"/>
      <c r="C25" s="153"/>
      <c r="D25" s="51"/>
      <c r="E25" s="86"/>
      <c r="F25" s="154"/>
      <c r="G25" s="126"/>
      <c r="H25" s="126"/>
      <c r="I25" s="126"/>
      <c r="J25" s="126"/>
      <c r="K25" s="126"/>
      <c r="L25" s="86"/>
      <c r="M25" s="53"/>
      <c r="N25" s="86"/>
      <c r="O25" s="86"/>
      <c r="P25" s="86"/>
      <c r="Q25" s="86"/>
      <c r="R25" s="86"/>
      <c r="S25" s="86"/>
      <c r="T25" s="53"/>
      <c r="U25" s="86"/>
      <c r="V25" s="86"/>
      <c r="W25" s="86"/>
      <c r="X25" s="86"/>
      <c r="Y25" s="86"/>
      <c r="Z25" s="86"/>
      <c r="AA25" s="53"/>
      <c r="AB25" s="86"/>
      <c r="AC25" s="86"/>
      <c r="AD25" s="86"/>
      <c r="AE25" s="86"/>
      <c r="AF25" s="86"/>
      <c r="AG25" s="86"/>
      <c r="AH25" s="53"/>
      <c r="AI25" s="86"/>
      <c r="AJ25" s="86"/>
      <c r="AK25" s="86"/>
      <c r="AL25" s="86"/>
      <c r="AM25" s="131"/>
      <c r="AN25" s="129"/>
      <c r="AO25" s="52"/>
      <c r="AP25" s="89"/>
      <c r="AQ25" s="89"/>
      <c r="AR25" s="89"/>
      <c r="AS25" s="89"/>
      <c r="AT25" s="89"/>
      <c r="AU25" s="86"/>
      <c r="AV25" s="91"/>
      <c r="AW25" s="86"/>
      <c r="AX25" s="86"/>
      <c r="AY25" s="86"/>
      <c r="AZ25" s="86"/>
      <c r="BA25" s="86"/>
      <c r="BB25" s="86"/>
      <c r="BC25" s="52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103"/>
      <c r="BR25" s="89"/>
      <c r="BS25" s="86"/>
      <c r="BT25" s="86"/>
      <c r="BU25" s="86"/>
      <c r="BV25" s="86"/>
      <c r="BW25" s="86"/>
      <c r="BX25" s="86"/>
      <c r="BY25" s="116"/>
      <c r="BZ25" s="116"/>
      <c r="CA25" s="17"/>
      <c r="CD25" s="88"/>
    </row>
    <row r="26" spans="1:82" s="92" customFormat="1" hidden="1">
      <c r="A26" s="48" t="s">
        <v>617</v>
      </c>
      <c r="B26" s="151"/>
      <c r="C26" s="153"/>
      <c r="D26" s="51"/>
      <c r="E26" s="86"/>
      <c r="F26" s="154"/>
      <c r="G26" s="126"/>
      <c r="H26" s="126"/>
      <c r="I26" s="126"/>
      <c r="J26" s="126"/>
      <c r="K26" s="126"/>
      <c r="L26" s="86"/>
      <c r="M26" s="53"/>
      <c r="N26" s="86"/>
      <c r="O26" s="86"/>
      <c r="P26" s="86"/>
      <c r="Q26" s="86"/>
      <c r="R26" s="86"/>
      <c r="S26" s="86"/>
      <c r="T26" s="53"/>
      <c r="U26" s="86"/>
      <c r="V26" s="86"/>
      <c r="W26" s="86"/>
      <c r="X26" s="86"/>
      <c r="Y26" s="86"/>
      <c r="Z26" s="86"/>
      <c r="AA26" s="53"/>
      <c r="AB26" s="86"/>
      <c r="AC26" s="86"/>
      <c r="AD26" s="86"/>
      <c r="AE26" s="86"/>
      <c r="AF26" s="86"/>
      <c r="AG26" s="86"/>
      <c r="AH26" s="53"/>
      <c r="AI26" s="86"/>
      <c r="AJ26" s="86"/>
      <c r="AK26" s="86"/>
      <c r="AL26" s="86"/>
      <c r="AM26" s="131"/>
      <c r="AN26" s="129"/>
      <c r="AO26" s="52"/>
      <c r="AP26" s="90"/>
      <c r="AQ26" s="89"/>
      <c r="AR26" s="89"/>
      <c r="AS26" s="89"/>
      <c r="AT26" s="89"/>
      <c r="AU26" s="86"/>
      <c r="AV26" s="91"/>
      <c r="AW26" s="86"/>
      <c r="AX26" s="86"/>
      <c r="AY26" s="86"/>
      <c r="AZ26" s="86"/>
      <c r="BA26" s="86"/>
      <c r="BB26" s="86"/>
      <c r="BC26" s="52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103"/>
      <c r="BR26" s="90"/>
      <c r="BS26" s="86"/>
      <c r="BT26" s="86"/>
      <c r="BU26" s="86"/>
      <c r="BV26" s="86"/>
      <c r="BW26" s="86"/>
      <c r="BX26" s="86"/>
      <c r="BY26" s="116"/>
      <c r="BZ26" s="116"/>
      <c r="CA26" s="65"/>
      <c r="CD26" s="93"/>
    </row>
    <row r="27" spans="1:82" s="82" customFormat="1" ht="56.25" hidden="1">
      <c r="A27" s="59" t="s">
        <v>630</v>
      </c>
      <c r="B27" s="47" t="s">
        <v>690</v>
      </c>
      <c r="C27" s="50"/>
      <c r="D27" s="60"/>
      <c r="E27" s="86"/>
      <c r="F27" s="60"/>
      <c r="G27" s="126">
        <f t="shared" si="12"/>
        <v>0</v>
      </c>
      <c r="H27" s="126">
        <f t="shared" si="13"/>
        <v>0</v>
      </c>
      <c r="I27" s="126">
        <f t="shared" si="14"/>
        <v>0</v>
      </c>
      <c r="J27" s="126">
        <f t="shared" si="15"/>
        <v>0</v>
      </c>
      <c r="K27" s="126">
        <f t="shared" si="16"/>
        <v>0</v>
      </c>
      <c r="L27" s="86"/>
      <c r="M27" s="78"/>
      <c r="N27" s="86"/>
      <c r="O27" s="86"/>
      <c r="P27" s="86"/>
      <c r="Q27" s="86"/>
      <c r="R27" s="86"/>
      <c r="S27" s="86"/>
      <c r="T27" s="60"/>
      <c r="U27" s="86"/>
      <c r="V27" s="86"/>
      <c r="W27" s="86"/>
      <c r="X27" s="86"/>
      <c r="Y27" s="86"/>
      <c r="Z27" s="86"/>
      <c r="AA27" s="53">
        <v>0</v>
      </c>
      <c r="AB27" s="86"/>
      <c r="AC27" s="86"/>
      <c r="AD27" s="86"/>
      <c r="AE27" s="86"/>
      <c r="AF27" s="86"/>
      <c r="AG27" s="86"/>
      <c r="AH27" s="60"/>
      <c r="AI27" s="86"/>
      <c r="AJ27" s="86"/>
      <c r="AK27" s="87"/>
      <c r="AL27" s="86"/>
      <c r="AM27" s="131"/>
      <c r="AN27" s="128"/>
      <c r="AO27" s="60"/>
      <c r="AP27" s="86"/>
      <c r="AQ27" s="86"/>
      <c r="AR27" s="86"/>
      <c r="AS27" s="86"/>
      <c r="AT27" s="86"/>
      <c r="AU27" s="86"/>
      <c r="AV27" s="60"/>
      <c r="AW27" s="86"/>
      <c r="AX27" s="86"/>
      <c r="AY27" s="86"/>
      <c r="AZ27" s="86"/>
      <c r="BA27" s="86"/>
      <c r="BB27" s="86"/>
      <c r="BC27" s="60"/>
      <c r="BD27" s="86"/>
      <c r="BE27" s="86"/>
      <c r="BF27" s="86"/>
      <c r="BG27" s="86"/>
      <c r="BH27" s="86"/>
      <c r="BI27" s="86"/>
      <c r="BJ27" s="60"/>
      <c r="BK27" s="86"/>
      <c r="BL27" s="86"/>
      <c r="BM27" s="86"/>
      <c r="BN27" s="86"/>
      <c r="BO27" s="86"/>
      <c r="BP27" s="86"/>
      <c r="BQ27" s="60"/>
      <c r="BR27" s="86"/>
      <c r="BS27" s="86"/>
      <c r="BT27" s="86"/>
      <c r="BU27" s="86"/>
      <c r="BV27" s="86"/>
      <c r="BW27" s="86"/>
      <c r="BX27" s="86"/>
      <c r="BY27" s="116">
        <f t="shared" ref="BY27:BY31" si="17">AO27-F27</f>
        <v>0</v>
      </c>
      <c r="BZ27" s="116" t="str">
        <f t="shared" ref="BZ27:BZ31" si="18">IF(F27=0,"0",(BY27/F27*100))</f>
        <v>0</v>
      </c>
      <c r="CA27" s="61"/>
      <c r="CD27" s="88"/>
    </row>
    <row r="28" spans="1:82" s="82" customFormat="1" ht="37.5" hidden="1">
      <c r="A28" s="46" t="s">
        <v>691</v>
      </c>
      <c r="B28" s="47" t="s">
        <v>692</v>
      </c>
      <c r="C28" s="50"/>
      <c r="D28" s="60"/>
      <c r="E28" s="86"/>
      <c r="F28" s="60"/>
      <c r="G28" s="126">
        <f t="shared" si="12"/>
        <v>0</v>
      </c>
      <c r="H28" s="126">
        <f t="shared" si="13"/>
        <v>0</v>
      </c>
      <c r="I28" s="126">
        <f t="shared" si="14"/>
        <v>0</v>
      </c>
      <c r="J28" s="126">
        <f t="shared" si="15"/>
        <v>0</v>
      </c>
      <c r="K28" s="126">
        <f t="shared" si="16"/>
        <v>0</v>
      </c>
      <c r="L28" s="86"/>
      <c r="M28" s="78"/>
      <c r="N28" s="86"/>
      <c r="O28" s="86"/>
      <c r="P28" s="86"/>
      <c r="Q28" s="86"/>
      <c r="R28" s="86"/>
      <c r="S28" s="86"/>
      <c r="T28" s="60"/>
      <c r="U28" s="86"/>
      <c r="V28" s="86"/>
      <c r="W28" s="86"/>
      <c r="X28" s="86"/>
      <c r="Y28" s="86"/>
      <c r="Z28" s="86"/>
      <c r="AA28" s="53">
        <v>0</v>
      </c>
      <c r="AB28" s="86"/>
      <c r="AC28" s="86"/>
      <c r="AD28" s="86"/>
      <c r="AE28" s="86"/>
      <c r="AF28" s="86"/>
      <c r="AG28" s="86"/>
      <c r="AH28" s="60"/>
      <c r="AI28" s="86"/>
      <c r="AJ28" s="86"/>
      <c r="AK28" s="87"/>
      <c r="AL28" s="86"/>
      <c r="AM28" s="131"/>
      <c r="AN28" s="128"/>
      <c r="AO28" s="60"/>
      <c r="AP28" s="86"/>
      <c r="AQ28" s="86"/>
      <c r="AR28" s="86"/>
      <c r="AS28" s="86"/>
      <c r="AT28" s="86"/>
      <c r="AU28" s="86"/>
      <c r="AV28" s="60"/>
      <c r="AW28" s="86"/>
      <c r="AX28" s="86"/>
      <c r="AY28" s="86"/>
      <c r="AZ28" s="86"/>
      <c r="BA28" s="86"/>
      <c r="BB28" s="86"/>
      <c r="BC28" s="60"/>
      <c r="BD28" s="86"/>
      <c r="BE28" s="86"/>
      <c r="BF28" s="86"/>
      <c r="BG28" s="86"/>
      <c r="BH28" s="86"/>
      <c r="BI28" s="86"/>
      <c r="BJ28" s="60"/>
      <c r="BK28" s="86"/>
      <c r="BL28" s="86"/>
      <c r="BM28" s="86"/>
      <c r="BN28" s="86"/>
      <c r="BO28" s="86"/>
      <c r="BP28" s="86"/>
      <c r="BQ28" s="60"/>
      <c r="BR28" s="86"/>
      <c r="BS28" s="86"/>
      <c r="BT28" s="86"/>
      <c r="BU28" s="86"/>
      <c r="BV28" s="86"/>
      <c r="BW28" s="86"/>
      <c r="BX28" s="86"/>
      <c r="BY28" s="116">
        <f t="shared" si="17"/>
        <v>0</v>
      </c>
      <c r="BZ28" s="116" t="str">
        <f t="shared" si="18"/>
        <v>0</v>
      </c>
      <c r="CA28" s="61"/>
      <c r="CD28" s="88"/>
    </row>
    <row r="29" spans="1:82" hidden="1">
      <c r="A29" s="48" t="s">
        <v>691</v>
      </c>
      <c r="B29" s="151"/>
      <c r="C29" s="50"/>
      <c r="D29" s="62"/>
      <c r="E29" s="86"/>
      <c r="F29" s="52"/>
      <c r="G29" s="126">
        <f t="shared" si="12"/>
        <v>0</v>
      </c>
      <c r="H29" s="126">
        <f t="shared" si="13"/>
        <v>0</v>
      </c>
      <c r="I29" s="126">
        <f t="shared" si="14"/>
        <v>0</v>
      </c>
      <c r="J29" s="126">
        <f t="shared" si="15"/>
        <v>0</v>
      </c>
      <c r="K29" s="126">
        <f t="shared" si="16"/>
        <v>0</v>
      </c>
      <c r="L29" s="86"/>
      <c r="M29" s="53"/>
      <c r="N29" s="86"/>
      <c r="O29" s="86"/>
      <c r="P29" s="86"/>
      <c r="Q29" s="86"/>
      <c r="R29" s="86"/>
      <c r="S29" s="86"/>
      <c r="T29" s="53"/>
      <c r="U29" s="86"/>
      <c r="V29" s="86"/>
      <c r="W29" s="86"/>
      <c r="X29" s="86"/>
      <c r="Y29" s="86"/>
      <c r="Z29" s="86"/>
      <c r="AA29" s="53">
        <v>0</v>
      </c>
      <c r="AB29" s="86"/>
      <c r="AC29" s="86"/>
      <c r="AD29" s="86"/>
      <c r="AE29" s="86"/>
      <c r="AF29" s="86"/>
      <c r="AG29" s="86"/>
      <c r="AH29" s="54"/>
      <c r="AI29" s="86"/>
      <c r="AJ29" s="86"/>
      <c r="AK29" s="90"/>
      <c r="AL29" s="86"/>
      <c r="AM29" s="131"/>
      <c r="AN29" s="128"/>
      <c r="AO29" s="52"/>
      <c r="AP29" s="86"/>
      <c r="AQ29" s="86"/>
      <c r="AR29" s="86"/>
      <c r="AS29" s="86"/>
      <c r="AT29" s="86"/>
      <c r="AU29" s="86"/>
      <c r="AV29" s="53"/>
      <c r="AW29" s="86"/>
      <c r="AX29" s="86"/>
      <c r="AY29" s="86"/>
      <c r="AZ29" s="86"/>
      <c r="BA29" s="86"/>
      <c r="BB29" s="86"/>
      <c r="BC29" s="52"/>
      <c r="BD29" s="86"/>
      <c r="BE29" s="86"/>
      <c r="BF29" s="86"/>
      <c r="BG29" s="86"/>
      <c r="BH29" s="86"/>
      <c r="BI29" s="86"/>
      <c r="BJ29" s="89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116">
        <f t="shared" si="17"/>
        <v>0</v>
      </c>
      <c r="BZ29" s="116" t="str">
        <f t="shared" si="18"/>
        <v>0</v>
      </c>
      <c r="CA29" s="61"/>
      <c r="CD29" s="88"/>
    </row>
    <row r="30" spans="1:82" hidden="1">
      <c r="A30" s="48" t="s">
        <v>691</v>
      </c>
      <c r="B30" s="151"/>
      <c r="C30" s="50"/>
      <c r="D30" s="62"/>
      <c r="E30" s="86"/>
      <c r="F30" s="52"/>
      <c r="G30" s="126">
        <f t="shared" si="12"/>
        <v>0</v>
      </c>
      <c r="H30" s="126">
        <f t="shared" si="13"/>
        <v>0</v>
      </c>
      <c r="I30" s="126">
        <f t="shared" si="14"/>
        <v>0</v>
      </c>
      <c r="J30" s="126">
        <f t="shared" si="15"/>
        <v>0</v>
      </c>
      <c r="K30" s="126">
        <f t="shared" si="16"/>
        <v>0</v>
      </c>
      <c r="L30" s="86"/>
      <c r="M30" s="53"/>
      <c r="N30" s="86"/>
      <c r="O30" s="86"/>
      <c r="P30" s="86"/>
      <c r="Q30" s="86"/>
      <c r="R30" s="86"/>
      <c r="S30" s="86"/>
      <c r="T30" s="53"/>
      <c r="U30" s="86"/>
      <c r="V30" s="86"/>
      <c r="W30" s="86"/>
      <c r="X30" s="86"/>
      <c r="Y30" s="86"/>
      <c r="Z30" s="86"/>
      <c r="AA30" s="53">
        <v>0</v>
      </c>
      <c r="AB30" s="86"/>
      <c r="AC30" s="86"/>
      <c r="AD30" s="86"/>
      <c r="AE30" s="86"/>
      <c r="AF30" s="86"/>
      <c r="AG30" s="86"/>
      <c r="AH30" s="54"/>
      <c r="AI30" s="86"/>
      <c r="AJ30" s="86"/>
      <c r="AK30" s="90"/>
      <c r="AL30" s="86"/>
      <c r="AM30" s="131"/>
      <c r="AN30" s="128"/>
      <c r="AO30" s="52"/>
      <c r="AP30" s="86"/>
      <c r="AQ30" s="86"/>
      <c r="AR30" s="86"/>
      <c r="AS30" s="86"/>
      <c r="AT30" s="86"/>
      <c r="AU30" s="86"/>
      <c r="AV30" s="53"/>
      <c r="AW30" s="86"/>
      <c r="AX30" s="86"/>
      <c r="AY30" s="86"/>
      <c r="AZ30" s="86"/>
      <c r="BA30" s="86"/>
      <c r="BB30" s="86"/>
      <c r="BC30" s="52"/>
      <c r="BD30" s="86"/>
      <c r="BE30" s="86"/>
      <c r="BF30" s="94"/>
      <c r="BG30" s="86"/>
      <c r="BH30" s="86"/>
      <c r="BI30" s="86"/>
      <c r="BJ30" s="89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116">
        <f t="shared" si="17"/>
        <v>0</v>
      </c>
      <c r="BZ30" s="116" t="str">
        <f t="shared" si="18"/>
        <v>0</v>
      </c>
      <c r="CA30" s="61"/>
      <c r="CD30" s="88"/>
    </row>
    <row r="31" spans="1:82" s="82" customFormat="1" ht="37.5">
      <c r="A31" s="46" t="s">
        <v>195</v>
      </c>
      <c r="B31" s="63" t="s">
        <v>693</v>
      </c>
      <c r="C31" s="64"/>
      <c r="D31" s="44">
        <f>SUM(D32:D48)</f>
        <v>0</v>
      </c>
      <c r="E31" s="86">
        <v>0</v>
      </c>
      <c r="F31" s="60">
        <f>SUM(F32:F48)</f>
        <v>0.7433333333333334</v>
      </c>
      <c r="G31" s="95"/>
      <c r="H31" s="95"/>
      <c r="I31" s="44">
        <f>SUM(I32:I48)</f>
        <v>0</v>
      </c>
      <c r="J31" s="95"/>
      <c r="K31" s="95"/>
      <c r="L31" s="95"/>
      <c r="M31" s="44">
        <f>SUM(M32:M48)</f>
        <v>0</v>
      </c>
      <c r="N31" s="95"/>
      <c r="O31" s="95"/>
      <c r="P31" s="95"/>
      <c r="Q31" s="95"/>
      <c r="R31" s="95"/>
      <c r="S31" s="95"/>
      <c r="T31" s="44">
        <f>SUM(T32:T48)</f>
        <v>0.7433333333333334</v>
      </c>
      <c r="U31" s="96"/>
      <c r="V31" s="96"/>
      <c r="W31" s="96"/>
      <c r="X31" s="96"/>
      <c r="Y31" s="96"/>
      <c r="Z31" s="96"/>
      <c r="AA31" s="44">
        <f>SUM(AA32:AA48)</f>
        <v>0</v>
      </c>
      <c r="AB31" s="96"/>
      <c r="AC31" s="96"/>
      <c r="AD31" s="96"/>
      <c r="AE31" s="96"/>
      <c r="AF31" s="96"/>
      <c r="AG31" s="96"/>
      <c r="AH31" s="44">
        <f>SUM(AH32:AH48)</f>
        <v>0</v>
      </c>
      <c r="AI31" s="96"/>
      <c r="AJ31" s="96"/>
      <c r="AK31" s="96"/>
      <c r="AL31" s="96"/>
      <c r="AM31" s="132"/>
      <c r="AN31" s="130"/>
      <c r="AO31" s="44">
        <f>SUM(AO32:AO48)</f>
        <v>1.3741666600000002</v>
      </c>
      <c r="AP31" s="96"/>
      <c r="AQ31" s="96"/>
      <c r="AR31" s="96"/>
      <c r="AS31" s="96"/>
      <c r="AT31" s="96"/>
      <c r="AU31" s="96"/>
      <c r="AV31" s="44">
        <f>SUM(AV32:AV48)</f>
        <v>0</v>
      </c>
      <c r="AW31" s="96"/>
      <c r="AX31" s="96"/>
      <c r="AY31" s="96"/>
      <c r="AZ31" s="96"/>
      <c r="BA31" s="96"/>
      <c r="BB31" s="96"/>
      <c r="BC31" s="44">
        <f>SUM(BC32:BC48)</f>
        <v>1.2083333300000001</v>
      </c>
      <c r="BD31" s="96"/>
      <c r="BE31" s="96"/>
      <c r="BF31" s="96"/>
      <c r="BG31" s="96"/>
      <c r="BH31" s="96"/>
      <c r="BI31" s="96"/>
      <c r="BJ31" s="44">
        <f>SUM(BJ32:BJ48)</f>
        <v>0.16583333</v>
      </c>
      <c r="BK31" s="96"/>
      <c r="BL31" s="96"/>
      <c r="BM31" s="96"/>
      <c r="BN31" s="96"/>
      <c r="BO31" s="96"/>
      <c r="BP31" s="96"/>
      <c r="BQ31" s="44">
        <f>SUM(BQ32:BQ48)</f>
        <v>0</v>
      </c>
      <c r="BR31" s="96"/>
      <c r="BS31" s="96"/>
      <c r="BT31" s="96"/>
      <c r="BU31" s="96"/>
      <c r="BV31" s="96"/>
      <c r="BW31" s="96"/>
      <c r="BX31" s="96"/>
      <c r="BY31" s="133">
        <f t="shared" si="17"/>
        <v>0.6308333266666668</v>
      </c>
      <c r="BZ31" s="133">
        <f t="shared" si="18"/>
        <v>84.865469955156954</v>
      </c>
      <c r="CA31" s="65"/>
      <c r="CD31" s="88"/>
    </row>
    <row r="32" spans="1:82">
      <c r="A32" s="68" t="s">
        <v>195</v>
      </c>
      <c r="B32" s="147" t="s">
        <v>1038</v>
      </c>
      <c r="C32" s="156" t="s">
        <v>1039</v>
      </c>
      <c r="D32" s="51"/>
      <c r="E32" s="86">
        <v>0</v>
      </c>
      <c r="F32" s="126">
        <f>M32+T32+AA32+AH32</f>
        <v>0.7433333333333334</v>
      </c>
      <c r="G32" s="126">
        <f t="shared" ref="G32:K32" si="19">N32+U32+AB32+AI32</f>
        <v>0</v>
      </c>
      <c r="H32" s="126">
        <f t="shared" si="19"/>
        <v>0</v>
      </c>
      <c r="I32" s="126">
        <f t="shared" si="19"/>
        <v>0</v>
      </c>
      <c r="J32" s="126">
        <f t="shared" si="19"/>
        <v>0</v>
      </c>
      <c r="K32" s="126">
        <f t="shared" si="19"/>
        <v>0</v>
      </c>
      <c r="L32" s="86">
        <v>0</v>
      </c>
      <c r="M32" s="14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146">
        <f>0.892/1.2</f>
        <v>0.7433333333333334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0</v>
      </c>
      <c r="AA32" s="146"/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146"/>
      <c r="AI32" s="86">
        <v>0</v>
      </c>
      <c r="AJ32" s="86">
        <v>0</v>
      </c>
      <c r="AK32" s="86">
        <v>0</v>
      </c>
      <c r="AL32" s="86">
        <v>0</v>
      </c>
      <c r="AM32" s="131">
        <v>0</v>
      </c>
      <c r="AN32" s="128">
        <v>0</v>
      </c>
      <c r="AO32" s="52">
        <f t="shared" ref="AO32:AO41" si="20">AV32+BC32+BJ32+BQ32</f>
        <v>1.2083333300000001</v>
      </c>
      <c r="AP32" s="86">
        <v>0</v>
      </c>
      <c r="AQ32" s="86">
        <v>0</v>
      </c>
      <c r="AR32" s="86">
        <v>0</v>
      </c>
      <c r="AS32" s="86">
        <v>0</v>
      </c>
      <c r="AT32" s="86">
        <v>0</v>
      </c>
      <c r="AU32" s="86">
        <v>0</v>
      </c>
      <c r="AV32" s="141">
        <v>0</v>
      </c>
      <c r="AW32" s="86">
        <v>0</v>
      </c>
      <c r="AX32" s="86">
        <v>0</v>
      </c>
      <c r="AY32" s="86">
        <v>0</v>
      </c>
      <c r="AZ32" s="86">
        <v>0</v>
      </c>
      <c r="BA32" s="86">
        <v>0</v>
      </c>
      <c r="BB32" s="86">
        <v>0</v>
      </c>
      <c r="BC32" s="141">
        <v>1.2083333300000001</v>
      </c>
      <c r="BD32" s="86">
        <v>0</v>
      </c>
      <c r="BE32" s="86">
        <v>0</v>
      </c>
      <c r="BF32" s="86">
        <v>0</v>
      </c>
      <c r="BG32" s="86">
        <v>0</v>
      </c>
      <c r="BH32" s="86">
        <v>0</v>
      </c>
      <c r="BI32" s="86">
        <v>0</v>
      </c>
      <c r="BJ32" s="135"/>
      <c r="BK32" s="86">
        <v>0</v>
      </c>
      <c r="BL32" s="86">
        <v>0</v>
      </c>
      <c r="BM32" s="86">
        <v>0</v>
      </c>
      <c r="BN32" s="86">
        <v>0</v>
      </c>
      <c r="BO32" s="86">
        <v>0</v>
      </c>
      <c r="BP32" s="86">
        <v>0</v>
      </c>
      <c r="BQ32" s="141"/>
      <c r="BR32" s="86">
        <v>0</v>
      </c>
      <c r="BS32" s="86">
        <v>0</v>
      </c>
      <c r="BT32" s="86">
        <v>0</v>
      </c>
      <c r="BU32" s="86">
        <v>0</v>
      </c>
      <c r="BV32" s="86">
        <v>0</v>
      </c>
      <c r="BW32" s="86">
        <v>0</v>
      </c>
      <c r="BX32" s="86">
        <v>0</v>
      </c>
      <c r="BY32" s="116">
        <f t="shared" ref="BY32:BY39" si="21">AO32-F32</f>
        <v>0.46499999666666669</v>
      </c>
      <c r="BZ32" s="116">
        <f t="shared" ref="BZ32:BZ39" si="22">IF(F32=0,"0",(BY32/F32*100))</f>
        <v>62.556053363228692</v>
      </c>
      <c r="CA32" s="85"/>
    </row>
    <row r="33" spans="1:79">
      <c r="A33" s="68" t="s">
        <v>195</v>
      </c>
      <c r="B33" s="147" t="s">
        <v>1066</v>
      </c>
      <c r="C33" s="156" t="s">
        <v>1067</v>
      </c>
      <c r="D33" s="51"/>
      <c r="E33" s="86">
        <v>0</v>
      </c>
      <c r="F33" s="126">
        <f>M33+T33+AA33+AH33</f>
        <v>0</v>
      </c>
      <c r="G33" s="126">
        <f t="shared" ref="G33:G43" si="23">N33+U33+AB33+AI33</f>
        <v>0</v>
      </c>
      <c r="H33" s="126">
        <f t="shared" ref="H33:H43" si="24">O33+V33+AC33+AJ33</f>
        <v>0</v>
      </c>
      <c r="I33" s="126">
        <f t="shared" ref="I33:I43" si="25">P33+W33+AD33+AK33</f>
        <v>0</v>
      </c>
      <c r="J33" s="126">
        <f t="shared" ref="J33:J43" si="26">Q33+X33+AE33+AL33</f>
        <v>0</v>
      </c>
      <c r="K33" s="126">
        <f t="shared" ref="K33:K43" si="27">R33+Y33+AF33+AM33</f>
        <v>0</v>
      </c>
      <c r="L33" s="86">
        <v>0</v>
      </c>
      <c r="M33" s="143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146">
        <v>0</v>
      </c>
      <c r="U33" s="86">
        <v>0</v>
      </c>
      <c r="V33" s="86">
        <v>0</v>
      </c>
      <c r="W33" s="86">
        <v>0</v>
      </c>
      <c r="X33" s="86">
        <v>0</v>
      </c>
      <c r="Y33" s="86">
        <v>0</v>
      </c>
      <c r="Z33" s="86">
        <v>0</v>
      </c>
      <c r="AA33" s="14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146"/>
      <c r="AI33" s="86">
        <v>0</v>
      </c>
      <c r="AJ33" s="86">
        <v>0</v>
      </c>
      <c r="AK33" s="86">
        <v>0</v>
      </c>
      <c r="AL33" s="86">
        <v>0</v>
      </c>
      <c r="AM33" s="131">
        <v>0</v>
      </c>
      <c r="AN33" s="128">
        <v>0</v>
      </c>
      <c r="AO33" s="52">
        <f t="shared" si="20"/>
        <v>0.16583333</v>
      </c>
      <c r="AP33" s="86">
        <v>0</v>
      </c>
      <c r="AQ33" s="86">
        <v>0</v>
      </c>
      <c r="AR33" s="86">
        <v>0</v>
      </c>
      <c r="AS33" s="86">
        <v>0</v>
      </c>
      <c r="AT33" s="86">
        <v>0</v>
      </c>
      <c r="AU33" s="86">
        <v>0</v>
      </c>
      <c r="AV33" s="141">
        <v>0</v>
      </c>
      <c r="AW33" s="86">
        <v>0</v>
      </c>
      <c r="AX33" s="86">
        <v>0</v>
      </c>
      <c r="AY33" s="86">
        <v>0</v>
      </c>
      <c r="AZ33" s="86">
        <v>0</v>
      </c>
      <c r="BA33" s="86">
        <v>0</v>
      </c>
      <c r="BB33" s="86">
        <v>0</v>
      </c>
      <c r="BC33" s="141">
        <v>0</v>
      </c>
      <c r="BD33" s="86">
        <v>0</v>
      </c>
      <c r="BE33" s="86">
        <v>0</v>
      </c>
      <c r="BF33" s="86">
        <v>0</v>
      </c>
      <c r="BG33" s="86">
        <v>0</v>
      </c>
      <c r="BH33" s="86">
        <v>0</v>
      </c>
      <c r="BI33" s="86">
        <v>0</v>
      </c>
      <c r="BJ33" s="135">
        <v>0.16583333</v>
      </c>
      <c r="BK33" s="86">
        <v>0</v>
      </c>
      <c r="BL33" s="86">
        <v>0</v>
      </c>
      <c r="BM33" s="86">
        <v>0</v>
      </c>
      <c r="BN33" s="86">
        <v>0</v>
      </c>
      <c r="BO33" s="86">
        <v>0</v>
      </c>
      <c r="BP33" s="86">
        <v>0</v>
      </c>
      <c r="BQ33" s="141"/>
      <c r="BR33" s="86">
        <v>0</v>
      </c>
      <c r="BS33" s="86">
        <v>0</v>
      </c>
      <c r="BT33" s="86">
        <v>0</v>
      </c>
      <c r="BU33" s="86">
        <v>0</v>
      </c>
      <c r="BV33" s="86">
        <v>0</v>
      </c>
      <c r="BW33" s="86">
        <v>0</v>
      </c>
      <c r="BX33" s="86">
        <v>0</v>
      </c>
      <c r="BY33" s="116">
        <f t="shared" si="21"/>
        <v>0.16583333</v>
      </c>
      <c r="BZ33" s="116" t="str">
        <f>IF(F33=0,"100",(BY33/F33*100))</f>
        <v>100</v>
      </c>
      <c r="CA33" s="65" t="s">
        <v>1070</v>
      </c>
    </row>
    <row r="34" spans="1:79" hidden="1">
      <c r="A34" s="68" t="s">
        <v>195</v>
      </c>
      <c r="B34" s="157"/>
      <c r="C34" s="156"/>
      <c r="D34" s="51"/>
      <c r="E34" s="86">
        <v>0</v>
      </c>
      <c r="F34" s="126"/>
      <c r="G34" s="126">
        <f t="shared" si="23"/>
        <v>0</v>
      </c>
      <c r="H34" s="126">
        <f t="shared" si="24"/>
        <v>0</v>
      </c>
      <c r="I34" s="126">
        <f t="shared" si="25"/>
        <v>0</v>
      </c>
      <c r="J34" s="126">
        <f t="shared" si="26"/>
        <v>0</v>
      </c>
      <c r="K34" s="126">
        <f t="shared" si="27"/>
        <v>0</v>
      </c>
      <c r="L34" s="86">
        <v>0</v>
      </c>
      <c r="M34" s="146">
        <v>0</v>
      </c>
      <c r="N34" s="86">
        <v>0</v>
      </c>
      <c r="O34" s="86">
        <v>0</v>
      </c>
      <c r="P34" s="86">
        <v>0</v>
      </c>
      <c r="Q34" s="86">
        <v>0</v>
      </c>
      <c r="R34" s="86">
        <v>0</v>
      </c>
      <c r="S34" s="86">
        <v>0</v>
      </c>
      <c r="T34" s="146"/>
      <c r="U34" s="86">
        <v>0</v>
      </c>
      <c r="V34" s="86">
        <v>0</v>
      </c>
      <c r="W34" s="86">
        <v>0</v>
      </c>
      <c r="X34" s="86">
        <v>0</v>
      </c>
      <c r="Y34" s="86">
        <v>0</v>
      </c>
      <c r="Z34" s="86">
        <v>0</v>
      </c>
      <c r="AA34" s="146"/>
      <c r="AB34" s="86">
        <v>0</v>
      </c>
      <c r="AC34" s="86">
        <v>0</v>
      </c>
      <c r="AD34" s="86">
        <v>0</v>
      </c>
      <c r="AE34" s="86">
        <v>0</v>
      </c>
      <c r="AF34" s="86">
        <v>0</v>
      </c>
      <c r="AG34" s="86">
        <v>0</v>
      </c>
      <c r="AH34" s="143"/>
      <c r="AI34" s="86">
        <v>0</v>
      </c>
      <c r="AJ34" s="86">
        <v>0</v>
      </c>
      <c r="AK34" s="86">
        <v>0</v>
      </c>
      <c r="AL34" s="86">
        <v>0</v>
      </c>
      <c r="AM34" s="131">
        <v>0</v>
      </c>
      <c r="AN34" s="128">
        <v>0</v>
      </c>
      <c r="AO34" s="52">
        <f t="shared" si="20"/>
        <v>0</v>
      </c>
      <c r="AP34" s="86">
        <v>0</v>
      </c>
      <c r="AQ34" s="86">
        <v>0</v>
      </c>
      <c r="AR34" s="86">
        <v>0</v>
      </c>
      <c r="AS34" s="86">
        <v>0</v>
      </c>
      <c r="AT34" s="86">
        <v>0</v>
      </c>
      <c r="AU34" s="86">
        <v>0</v>
      </c>
      <c r="AV34" s="141"/>
      <c r="AW34" s="86">
        <v>0</v>
      </c>
      <c r="AX34" s="86">
        <v>0</v>
      </c>
      <c r="AY34" s="86">
        <v>0</v>
      </c>
      <c r="AZ34" s="86">
        <v>0</v>
      </c>
      <c r="BA34" s="86">
        <v>0</v>
      </c>
      <c r="BB34" s="86">
        <v>0</v>
      </c>
      <c r="BC34" s="141"/>
      <c r="BD34" s="86">
        <v>0</v>
      </c>
      <c r="BE34" s="86">
        <v>0</v>
      </c>
      <c r="BF34" s="86">
        <v>0</v>
      </c>
      <c r="BG34" s="86">
        <v>0</v>
      </c>
      <c r="BH34" s="86">
        <v>0</v>
      </c>
      <c r="BI34" s="86">
        <v>0</v>
      </c>
      <c r="BJ34" s="135"/>
      <c r="BK34" s="86">
        <v>0</v>
      </c>
      <c r="BL34" s="86">
        <v>0</v>
      </c>
      <c r="BM34" s="86">
        <v>0</v>
      </c>
      <c r="BN34" s="86">
        <v>0</v>
      </c>
      <c r="BO34" s="86">
        <v>0</v>
      </c>
      <c r="BP34" s="86">
        <v>0</v>
      </c>
      <c r="BQ34" s="141"/>
      <c r="BR34" s="86">
        <v>0</v>
      </c>
      <c r="BS34" s="86">
        <v>0</v>
      </c>
      <c r="BT34" s="86">
        <v>0</v>
      </c>
      <c r="BU34" s="86">
        <v>0</v>
      </c>
      <c r="BV34" s="86">
        <v>0</v>
      </c>
      <c r="BW34" s="86">
        <v>0</v>
      </c>
      <c r="BX34" s="86">
        <v>0</v>
      </c>
      <c r="BY34" s="116">
        <f t="shared" si="21"/>
        <v>0</v>
      </c>
      <c r="BZ34" s="116" t="str">
        <f t="shared" si="22"/>
        <v>0</v>
      </c>
      <c r="CA34" s="85"/>
    </row>
    <row r="35" spans="1:79" hidden="1">
      <c r="A35" s="68" t="s">
        <v>195</v>
      </c>
      <c r="B35" s="151"/>
      <c r="C35" s="50"/>
      <c r="D35" s="51"/>
      <c r="E35" s="86">
        <v>0</v>
      </c>
      <c r="F35" s="126"/>
      <c r="G35" s="126">
        <f t="shared" si="23"/>
        <v>0</v>
      </c>
      <c r="H35" s="126">
        <f t="shared" si="24"/>
        <v>0</v>
      </c>
      <c r="I35" s="126">
        <f t="shared" si="25"/>
        <v>0</v>
      </c>
      <c r="J35" s="126">
        <f t="shared" si="26"/>
        <v>0</v>
      </c>
      <c r="K35" s="126">
        <f t="shared" si="27"/>
        <v>0</v>
      </c>
      <c r="L35" s="86">
        <v>0</v>
      </c>
      <c r="M35" s="146">
        <v>0</v>
      </c>
      <c r="N35" s="86">
        <v>0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146"/>
      <c r="U35" s="86">
        <v>0</v>
      </c>
      <c r="V35" s="86">
        <v>0</v>
      </c>
      <c r="W35" s="86">
        <v>0</v>
      </c>
      <c r="X35" s="86">
        <v>0</v>
      </c>
      <c r="Y35" s="86">
        <v>0</v>
      </c>
      <c r="Z35" s="86">
        <v>0</v>
      </c>
      <c r="AA35" s="143"/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146"/>
      <c r="AI35" s="86">
        <v>0</v>
      </c>
      <c r="AJ35" s="86">
        <v>0</v>
      </c>
      <c r="AK35" s="86">
        <v>0</v>
      </c>
      <c r="AL35" s="86">
        <v>0</v>
      </c>
      <c r="AM35" s="131">
        <v>0</v>
      </c>
      <c r="AN35" s="128">
        <v>0</v>
      </c>
      <c r="AO35" s="52">
        <f t="shared" si="20"/>
        <v>0</v>
      </c>
      <c r="AP35" s="86">
        <v>0</v>
      </c>
      <c r="AQ35" s="86">
        <v>0</v>
      </c>
      <c r="AR35" s="86">
        <v>0</v>
      </c>
      <c r="AS35" s="86">
        <v>0</v>
      </c>
      <c r="AT35" s="86">
        <v>0</v>
      </c>
      <c r="AU35" s="86">
        <v>0</v>
      </c>
      <c r="AV35" s="141"/>
      <c r="AW35" s="86">
        <v>0</v>
      </c>
      <c r="AX35" s="86">
        <v>0</v>
      </c>
      <c r="AY35" s="86">
        <v>0</v>
      </c>
      <c r="AZ35" s="86">
        <v>0</v>
      </c>
      <c r="BA35" s="86">
        <v>0</v>
      </c>
      <c r="BB35" s="86">
        <v>0</v>
      </c>
      <c r="BC35" s="141"/>
      <c r="BD35" s="86">
        <v>0</v>
      </c>
      <c r="BE35" s="86">
        <v>0</v>
      </c>
      <c r="BF35" s="86">
        <v>0</v>
      </c>
      <c r="BG35" s="86">
        <v>0</v>
      </c>
      <c r="BH35" s="86">
        <v>0</v>
      </c>
      <c r="BI35" s="86">
        <v>0</v>
      </c>
      <c r="BJ35" s="136"/>
      <c r="BK35" s="86">
        <v>0</v>
      </c>
      <c r="BL35" s="86">
        <v>0</v>
      </c>
      <c r="BM35" s="86">
        <v>0</v>
      </c>
      <c r="BN35" s="86">
        <v>0</v>
      </c>
      <c r="BO35" s="86">
        <v>0</v>
      </c>
      <c r="BP35" s="86">
        <v>0</v>
      </c>
      <c r="BQ35" s="141"/>
      <c r="BR35" s="86">
        <v>0</v>
      </c>
      <c r="BS35" s="86">
        <v>0</v>
      </c>
      <c r="BT35" s="86">
        <v>0</v>
      </c>
      <c r="BU35" s="86">
        <v>0</v>
      </c>
      <c r="BV35" s="86">
        <v>0</v>
      </c>
      <c r="BW35" s="86">
        <v>0</v>
      </c>
      <c r="BX35" s="86">
        <v>0</v>
      </c>
      <c r="BY35" s="116">
        <f t="shared" si="21"/>
        <v>0</v>
      </c>
      <c r="BZ35" s="116" t="str">
        <f>IF(F35=0,"100",(BY35/F35*100))</f>
        <v>100</v>
      </c>
      <c r="CA35" s="17"/>
    </row>
    <row r="36" spans="1:79" ht="51.75" hidden="1" customHeight="1">
      <c r="A36" s="68" t="s">
        <v>195</v>
      </c>
      <c r="B36" s="151"/>
      <c r="C36" s="50"/>
      <c r="D36" s="51"/>
      <c r="E36" s="86">
        <v>0</v>
      </c>
      <c r="F36" s="126"/>
      <c r="G36" s="126">
        <f t="shared" si="23"/>
        <v>0</v>
      </c>
      <c r="H36" s="126">
        <f t="shared" si="24"/>
        <v>0</v>
      </c>
      <c r="I36" s="126">
        <f t="shared" si="25"/>
        <v>0</v>
      </c>
      <c r="J36" s="126">
        <f t="shared" si="26"/>
        <v>0</v>
      </c>
      <c r="K36" s="126">
        <f t="shared" si="27"/>
        <v>0</v>
      </c>
      <c r="L36" s="86">
        <v>0</v>
      </c>
      <c r="M36" s="146"/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146"/>
      <c r="U36" s="86">
        <v>0</v>
      </c>
      <c r="V36" s="86">
        <v>0</v>
      </c>
      <c r="W36" s="86">
        <v>0</v>
      </c>
      <c r="X36" s="86">
        <v>0</v>
      </c>
      <c r="Y36" s="86">
        <v>0</v>
      </c>
      <c r="Z36" s="86">
        <v>0</v>
      </c>
      <c r="AA36" s="146"/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143"/>
      <c r="AI36" s="86">
        <v>0</v>
      </c>
      <c r="AJ36" s="86">
        <v>0</v>
      </c>
      <c r="AK36" s="86">
        <v>0</v>
      </c>
      <c r="AL36" s="86">
        <v>0</v>
      </c>
      <c r="AM36" s="131">
        <v>0</v>
      </c>
      <c r="AN36" s="128">
        <v>0</v>
      </c>
      <c r="AO36" s="52">
        <f t="shared" si="20"/>
        <v>0</v>
      </c>
      <c r="AP36" s="86">
        <v>0</v>
      </c>
      <c r="AQ36" s="86">
        <v>0</v>
      </c>
      <c r="AR36" s="86">
        <v>0</v>
      </c>
      <c r="AS36" s="86">
        <v>0</v>
      </c>
      <c r="AT36" s="86">
        <v>0</v>
      </c>
      <c r="AU36" s="86">
        <v>0</v>
      </c>
      <c r="AV36" s="134"/>
      <c r="AW36" s="86">
        <v>0</v>
      </c>
      <c r="AX36" s="86">
        <v>0</v>
      </c>
      <c r="AY36" s="86">
        <v>0</v>
      </c>
      <c r="AZ36" s="86">
        <v>0</v>
      </c>
      <c r="BA36" s="86">
        <v>0</v>
      </c>
      <c r="BB36" s="86">
        <v>0</v>
      </c>
      <c r="BC36" s="141"/>
      <c r="BD36" s="86">
        <v>0</v>
      </c>
      <c r="BE36" s="86">
        <v>0</v>
      </c>
      <c r="BF36" s="86">
        <v>0</v>
      </c>
      <c r="BG36" s="86">
        <v>0</v>
      </c>
      <c r="BH36" s="86">
        <v>0</v>
      </c>
      <c r="BI36" s="86">
        <v>0</v>
      </c>
      <c r="BJ36" s="136"/>
      <c r="BK36" s="86">
        <v>0</v>
      </c>
      <c r="BL36" s="86">
        <v>0</v>
      </c>
      <c r="BM36" s="86">
        <v>0</v>
      </c>
      <c r="BN36" s="86">
        <v>0</v>
      </c>
      <c r="BO36" s="86">
        <v>0</v>
      </c>
      <c r="BP36" s="86">
        <v>0</v>
      </c>
      <c r="BQ36" s="141"/>
      <c r="BR36" s="86">
        <v>0</v>
      </c>
      <c r="BS36" s="86">
        <v>0</v>
      </c>
      <c r="BT36" s="86">
        <v>0</v>
      </c>
      <c r="BU36" s="86">
        <v>0</v>
      </c>
      <c r="BV36" s="86">
        <v>0</v>
      </c>
      <c r="BW36" s="86">
        <v>0</v>
      </c>
      <c r="BX36" s="86">
        <v>0</v>
      </c>
      <c r="BY36" s="116">
        <f t="shared" si="21"/>
        <v>0</v>
      </c>
      <c r="BZ36" s="116" t="str">
        <f>IF(F36=0,"100",(BY36/F36*100))</f>
        <v>100</v>
      </c>
      <c r="CA36" s="17"/>
    </row>
    <row r="37" spans="1:79" ht="35.25" hidden="1" customHeight="1">
      <c r="A37" s="66"/>
      <c r="B37" s="49"/>
      <c r="C37" s="105"/>
      <c r="D37" s="51"/>
      <c r="E37" s="86">
        <v>0</v>
      </c>
      <c r="F37" s="126">
        <f t="shared" ref="F37:F43" si="28">M37+T37+AA37+AH37</f>
        <v>0</v>
      </c>
      <c r="G37" s="126">
        <f t="shared" si="23"/>
        <v>0</v>
      </c>
      <c r="H37" s="126">
        <f t="shared" si="24"/>
        <v>0</v>
      </c>
      <c r="I37" s="126">
        <f t="shared" si="25"/>
        <v>0</v>
      </c>
      <c r="J37" s="126">
        <f t="shared" si="26"/>
        <v>0</v>
      </c>
      <c r="K37" s="126">
        <f t="shared" si="27"/>
        <v>0</v>
      </c>
      <c r="L37" s="86">
        <v>0</v>
      </c>
      <c r="M37" s="14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146"/>
      <c r="U37" s="86">
        <v>0</v>
      </c>
      <c r="V37" s="86">
        <v>0</v>
      </c>
      <c r="W37" s="86">
        <v>0</v>
      </c>
      <c r="X37" s="86">
        <v>0</v>
      </c>
      <c r="Y37" s="86">
        <v>0</v>
      </c>
      <c r="Z37" s="86">
        <v>0</v>
      </c>
      <c r="AA37" s="146"/>
      <c r="AB37" s="86">
        <v>0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  <c r="AH37" s="143"/>
      <c r="AI37" s="86">
        <v>0</v>
      </c>
      <c r="AJ37" s="86">
        <v>0</v>
      </c>
      <c r="AK37" s="86">
        <v>0</v>
      </c>
      <c r="AL37" s="86">
        <v>0</v>
      </c>
      <c r="AM37" s="131">
        <v>0</v>
      </c>
      <c r="AN37" s="128">
        <v>0</v>
      </c>
      <c r="AO37" s="52">
        <f t="shared" si="20"/>
        <v>0</v>
      </c>
      <c r="AP37" s="86">
        <v>0</v>
      </c>
      <c r="AQ37" s="86">
        <v>0</v>
      </c>
      <c r="AR37" s="86">
        <v>0</v>
      </c>
      <c r="AS37" s="86">
        <v>0</v>
      </c>
      <c r="AT37" s="86">
        <v>0</v>
      </c>
      <c r="AU37" s="86">
        <v>0</v>
      </c>
      <c r="AV37" s="141"/>
      <c r="AW37" s="86">
        <v>0</v>
      </c>
      <c r="AX37" s="86">
        <v>0</v>
      </c>
      <c r="AY37" s="86">
        <v>0</v>
      </c>
      <c r="AZ37" s="86">
        <v>0</v>
      </c>
      <c r="BA37" s="86">
        <v>0</v>
      </c>
      <c r="BB37" s="86">
        <v>0</v>
      </c>
      <c r="BC37" s="141"/>
      <c r="BD37" s="86">
        <v>0</v>
      </c>
      <c r="BE37" s="86">
        <v>0</v>
      </c>
      <c r="BF37" s="86">
        <v>0</v>
      </c>
      <c r="BG37" s="86">
        <v>0</v>
      </c>
      <c r="BH37" s="86">
        <v>0</v>
      </c>
      <c r="BI37" s="86">
        <v>0</v>
      </c>
      <c r="BJ37" s="136">
        <v>0</v>
      </c>
      <c r="BK37" s="86">
        <v>0</v>
      </c>
      <c r="BL37" s="86">
        <v>0</v>
      </c>
      <c r="BM37" s="86">
        <v>0</v>
      </c>
      <c r="BN37" s="86">
        <v>0</v>
      </c>
      <c r="BO37" s="86">
        <v>0</v>
      </c>
      <c r="BP37" s="86">
        <v>0</v>
      </c>
      <c r="BQ37" s="141"/>
      <c r="BR37" s="86">
        <v>0</v>
      </c>
      <c r="BS37" s="86">
        <v>0</v>
      </c>
      <c r="BT37" s="86">
        <v>0</v>
      </c>
      <c r="BU37" s="86">
        <v>0</v>
      </c>
      <c r="BV37" s="86">
        <v>0</v>
      </c>
      <c r="BW37" s="86">
        <v>0</v>
      </c>
      <c r="BX37" s="86">
        <v>0</v>
      </c>
      <c r="BY37" s="116">
        <f t="shared" si="21"/>
        <v>0</v>
      </c>
      <c r="BZ37" s="116" t="str">
        <f t="shared" si="22"/>
        <v>0</v>
      </c>
      <c r="CA37" s="65"/>
    </row>
    <row r="38" spans="1:79" ht="20.25" hidden="1" customHeight="1">
      <c r="A38" s="66"/>
      <c r="B38" s="69"/>
      <c r="C38" s="105"/>
      <c r="D38" s="51"/>
      <c r="E38" s="86">
        <v>0</v>
      </c>
      <c r="F38" s="126">
        <f t="shared" si="28"/>
        <v>0</v>
      </c>
      <c r="G38" s="126">
        <f t="shared" si="23"/>
        <v>0</v>
      </c>
      <c r="H38" s="126">
        <f t="shared" si="24"/>
        <v>0</v>
      </c>
      <c r="I38" s="126">
        <f t="shared" si="25"/>
        <v>0</v>
      </c>
      <c r="J38" s="126">
        <f t="shared" si="26"/>
        <v>0</v>
      </c>
      <c r="K38" s="126">
        <f t="shared" si="27"/>
        <v>0</v>
      </c>
      <c r="L38" s="86">
        <v>0</v>
      </c>
      <c r="M38" s="146">
        <v>0</v>
      </c>
      <c r="N38" s="86">
        <v>0</v>
      </c>
      <c r="O38" s="86">
        <v>0</v>
      </c>
      <c r="P38" s="86">
        <v>0</v>
      </c>
      <c r="Q38" s="86">
        <v>0</v>
      </c>
      <c r="R38" s="86">
        <v>0</v>
      </c>
      <c r="S38" s="86">
        <v>0</v>
      </c>
      <c r="T38" s="143"/>
      <c r="U38" s="86">
        <v>0</v>
      </c>
      <c r="V38" s="86">
        <v>0</v>
      </c>
      <c r="W38" s="86">
        <v>0</v>
      </c>
      <c r="X38" s="86">
        <v>0</v>
      </c>
      <c r="Y38" s="86">
        <v>0</v>
      </c>
      <c r="Z38" s="86">
        <v>0</v>
      </c>
      <c r="AA38" s="146"/>
      <c r="AB38" s="86">
        <v>0</v>
      </c>
      <c r="AC38" s="86">
        <v>0</v>
      </c>
      <c r="AD38" s="86">
        <v>0</v>
      </c>
      <c r="AE38" s="86">
        <v>0</v>
      </c>
      <c r="AF38" s="86">
        <v>0</v>
      </c>
      <c r="AG38" s="86">
        <v>0</v>
      </c>
      <c r="AH38" s="146"/>
      <c r="AI38" s="86">
        <v>0</v>
      </c>
      <c r="AJ38" s="86">
        <v>0</v>
      </c>
      <c r="AK38" s="86">
        <v>0</v>
      </c>
      <c r="AL38" s="86">
        <v>0</v>
      </c>
      <c r="AM38" s="131">
        <v>0</v>
      </c>
      <c r="AN38" s="128">
        <v>0</v>
      </c>
      <c r="AO38" s="52">
        <f t="shared" si="20"/>
        <v>0</v>
      </c>
      <c r="AP38" s="86">
        <v>0</v>
      </c>
      <c r="AQ38" s="86">
        <v>0</v>
      </c>
      <c r="AR38" s="86">
        <v>0</v>
      </c>
      <c r="AS38" s="86">
        <v>0</v>
      </c>
      <c r="AT38" s="86">
        <v>0</v>
      </c>
      <c r="AU38" s="86">
        <v>0</v>
      </c>
      <c r="AV38" s="141"/>
      <c r="AW38" s="86">
        <v>0</v>
      </c>
      <c r="AX38" s="86">
        <v>0</v>
      </c>
      <c r="AY38" s="86">
        <v>0</v>
      </c>
      <c r="AZ38" s="86">
        <v>0</v>
      </c>
      <c r="BA38" s="86">
        <v>0</v>
      </c>
      <c r="BB38" s="86">
        <v>0</v>
      </c>
      <c r="BC38" s="138"/>
      <c r="BD38" s="86">
        <v>0</v>
      </c>
      <c r="BE38" s="86">
        <v>0</v>
      </c>
      <c r="BF38" s="86">
        <v>0</v>
      </c>
      <c r="BG38" s="86">
        <v>0</v>
      </c>
      <c r="BH38" s="86">
        <v>0</v>
      </c>
      <c r="BI38" s="86">
        <v>0</v>
      </c>
      <c r="BJ38" s="136">
        <v>0</v>
      </c>
      <c r="BK38" s="86">
        <v>0</v>
      </c>
      <c r="BL38" s="86">
        <v>0</v>
      </c>
      <c r="BM38" s="86">
        <v>0</v>
      </c>
      <c r="BN38" s="86">
        <v>0</v>
      </c>
      <c r="BO38" s="86">
        <v>0</v>
      </c>
      <c r="BP38" s="86">
        <v>0</v>
      </c>
      <c r="BQ38" s="141"/>
      <c r="BR38" s="86">
        <v>0</v>
      </c>
      <c r="BS38" s="86">
        <v>0</v>
      </c>
      <c r="BT38" s="86">
        <v>0</v>
      </c>
      <c r="BU38" s="86">
        <v>0</v>
      </c>
      <c r="BV38" s="86">
        <v>0</v>
      </c>
      <c r="BW38" s="86">
        <v>0</v>
      </c>
      <c r="BX38" s="86">
        <v>0</v>
      </c>
      <c r="BY38" s="116">
        <f t="shared" si="21"/>
        <v>0</v>
      </c>
      <c r="BZ38" s="116" t="str">
        <f t="shared" si="22"/>
        <v>0</v>
      </c>
      <c r="CA38" s="65"/>
    </row>
    <row r="39" spans="1:79" ht="20.25" hidden="1" customHeight="1">
      <c r="A39" s="66"/>
      <c r="B39" s="49"/>
      <c r="C39" s="105"/>
      <c r="D39" s="51"/>
      <c r="E39" s="86">
        <v>0</v>
      </c>
      <c r="F39" s="126">
        <f t="shared" si="28"/>
        <v>0</v>
      </c>
      <c r="G39" s="126">
        <f t="shared" si="23"/>
        <v>0</v>
      </c>
      <c r="H39" s="126">
        <f t="shared" si="24"/>
        <v>0</v>
      </c>
      <c r="I39" s="126">
        <f t="shared" si="25"/>
        <v>0</v>
      </c>
      <c r="J39" s="126">
        <f t="shared" si="26"/>
        <v>0</v>
      </c>
      <c r="K39" s="126">
        <f t="shared" si="27"/>
        <v>0</v>
      </c>
      <c r="L39" s="86">
        <v>0</v>
      </c>
      <c r="M39" s="146">
        <v>0</v>
      </c>
      <c r="N39" s="86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146"/>
      <c r="U39" s="86">
        <v>0</v>
      </c>
      <c r="V39" s="86">
        <v>0</v>
      </c>
      <c r="W39" s="86">
        <v>0</v>
      </c>
      <c r="X39" s="86">
        <v>0</v>
      </c>
      <c r="Y39" s="86">
        <v>0</v>
      </c>
      <c r="Z39" s="86">
        <v>0</v>
      </c>
      <c r="AA39" s="146"/>
      <c r="AB39" s="86">
        <v>0</v>
      </c>
      <c r="AC39" s="86">
        <v>0</v>
      </c>
      <c r="AD39" s="86">
        <v>0</v>
      </c>
      <c r="AE39" s="86">
        <v>0</v>
      </c>
      <c r="AF39" s="86">
        <v>0</v>
      </c>
      <c r="AG39" s="86">
        <v>0</v>
      </c>
      <c r="AH39" s="143"/>
      <c r="AI39" s="86">
        <v>0</v>
      </c>
      <c r="AJ39" s="86">
        <v>0</v>
      </c>
      <c r="AK39" s="86">
        <v>0</v>
      </c>
      <c r="AL39" s="86">
        <v>0</v>
      </c>
      <c r="AM39" s="131">
        <v>0</v>
      </c>
      <c r="AN39" s="128">
        <v>0</v>
      </c>
      <c r="AO39" s="52">
        <f t="shared" si="20"/>
        <v>0</v>
      </c>
      <c r="AP39" s="86">
        <v>0</v>
      </c>
      <c r="AQ39" s="86">
        <v>0</v>
      </c>
      <c r="AR39" s="86">
        <v>0</v>
      </c>
      <c r="AS39" s="86">
        <v>0</v>
      </c>
      <c r="AT39" s="86">
        <v>0</v>
      </c>
      <c r="AU39" s="86">
        <v>0</v>
      </c>
      <c r="AV39" s="141"/>
      <c r="AW39" s="86">
        <v>0</v>
      </c>
      <c r="AX39" s="86">
        <v>0</v>
      </c>
      <c r="AY39" s="86">
        <v>0</v>
      </c>
      <c r="AZ39" s="86">
        <v>0</v>
      </c>
      <c r="BA39" s="86">
        <v>0</v>
      </c>
      <c r="BB39" s="86">
        <v>0</v>
      </c>
      <c r="BC39" s="137"/>
      <c r="BD39" s="86">
        <v>0</v>
      </c>
      <c r="BE39" s="86">
        <v>0</v>
      </c>
      <c r="BF39" s="86">
        <v>0</v>
      </c>
      <c r="BG39" s="86">
        <v>0</v>
      </c>
      <c r="BH39" s="86">
        <v>0</v>
      </c>
      <c r="BI39" s="86">
        <v>0</v>
      </c>
      <c r="BJ39" s="135">
        <v>0</v>
      </c>
      <c r="BK39" s="86">
        <v>0</v>
      </c>
      <c r="BL39" s="86">
        <v>0</v>
      </c>
      <c r="BM39" s="86">
        <v>0</v>
      </c>
      <c r="BN39" s="86">
        <v>0</v>
      </c>
      <c r="BO39" s="86">
        <v>0</v>
      </c>
      <c r="BP39" s="86">
        <v>0</v>
      </c>
      <c r="BQ39" s="141"/>
      <c r="BR39" s="86">
        <v>0</v>
      </c>
      <c r="BS39" s="86">
        <v>0</v>
      </c>
      <c r="BT39" s="86">
        <v>0</v>
      </c>
      <c r="BU39" s="86">
        <v>0</v>
      </c>
      <c r="BV39" s="86">
        <v>0</v>
      </c>
      <c r="BW39" s="86">
        <v>0</v>
      </c>
      <c r="BX39" s="86">
        <v>0</v>
      </c>
      <c r="BY39" s="116">
        <f t="shared" si="21"/>
        <v>0</v>
      </c>
      <c r="BZ39" s="116" t="str">
        <f t="shared" si="22"/>
        <v>0</v>
      </c>
      <c r="CA39" s="65"/>
    </row>
    <row r="40" spans="1:79" ht="20.25" hidden="1" customHeight="1">
      <c r="A40" s="66"/>
      <c r="B40" s="49"/>
      <c r="C40" s="105"/>
      <c r="D40" s="51"/>
      <c r="E40" s="86">
        <v>0</v>
      </c>
      <c r="F40" s="126">
        <f t="shared" si="28"/>
        <v>0</v>
      </c>
      <c r="G40" s="126">
        <f t="shared" si="23"/>
        <v>0</v>
      </c>
      <c r="H40" s="126">
        <f t="shared" si="24"/>
        <v>0</v>
      </c>
      <c r="I40" s="126">
        <f t="shared" si="25"/>
        <v>0</v>
      </c>
      <c r="J40" s="126">
        <f t="shared" si="26"/>
        <v>0</v>
      </c>
      <c r="K40" s="126">
        <f t="shared" si="27"/>
        <v>0</v>
      </c>
      <c r="L40" s="86">
        <v>0</v>
      </c>
      <c r="M40" s="14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143"/>
      <c r="U40" s="86">
        <v>0</v>
      </c>
      <c r="V40" s="86">
        <v>0</v>
      </c>
      <c r="W40" s="86">
        <v>0</v>
      </c>
      <c r="X40" s="86">
        <v>0</v>
      </c>
      <c r="Y40" s="86">
        <v>0</v>
      </c>
      <c r="Z40" s="86">
        <v>0</v>
      </c>
      <c r="AA40" s="146"/>
      <c r="AB40" s="86">
        <v>0</v>
      </c>
      <c r="AC40" s="86">
        <v>0</v>
      </c>
      <c r="AD40" s="86">
        <v>0</v>
      </c>
      <c r="AE40" s="86">
        <v>0</v>
      </c>
      <c r="AF40" s="86">
        <v>0</v>
      </c>
      <c r="AG40" s="86">
        <v>0</v>
      </c>
      <c r="AH40" s="146"/>
      <c r="AI40" s="86">
        <v>0</v>
      </c>
      <c r="AJ40" s="86">
        <v>0</v>
      </c>
      <c r="AK40" s="86">
        <v>0</v>
      </c>
      <c r="AL40" s="86">
        <v>0</v>
      </c>
      <c r="AM40" s="131">
        <v>0</v>
      </c>
      <c r="AN40" s="128">
        <v>0</v>
      </c>
      <c r="AO40" s="52">
        <f t="shared" si="20"/>
        <v>0</v>
      </c>
      <c r="AP40" s="86">
        <v>0</v>
      </c>
      <c r="AQ40" s="86">
        <v>0</v>
      </c>
      <c r="AR40" s="86">
        <v>0</v>
      </c>
      <c r="AS40" s="86">
        <v>0</v>
      </c>
      <c r="AT40" s="86">
        <v>0</v>
      </c>
      <c r="AU40" s="86">
        <v>0</v>
      </c>
      <c r="AV40" s="141"/>
      <c r="AW40" s="86">
        <v>0</v>
      </c>
      <c r="AX40" s="86">
        <v>0</v>
      </c>
      <c r="AY40" s="86">
        <v>0</v>
      </c>
      <c r="AZ40" s="86">
        <v>0</v>
      </c>
      <c r="BA40" s="86">
        <v>0</v>
      </c>
      <c r="BB40" s="86">
        <v>0</v>
      </c>
      <c r="BC40" s="137"/>
      <c r="BD40" s="86">
        <v>0</v>
      </c>
      <c r="BE40" s="86">
        <v>0</v>
      </c>
      <c r="BF40" s="86">
        <v>0</v>
      </c>
      <c r="BG40" s="86">
        <v>0</v>
      </c>
      <c r="BH40" s="86">
        <v>0</v>
      </c>
      <c r="BI40" s="86">
        <v>0</v>
      </c>
      <c r="BJ40" s="135">
        <v>0</v>
      </c>
      <c r="BK40" s="86">
        <v>0</v>
      </c>
      <c r="BL40" s="86">
        <v>0</v>
      </c>
      <c r="BM40" s="86">
        <v>0</v>
      </c>
      <c r="BN40" s="86">
        <v>0</v>
      </c>
      <c r="BO40" s="86">
        <v>0</v>
      </c>
      <c r="BP40" s="86">
        <v>0</v>
      </c>
      <c r="BQ40" s="141"/>
      <c r="BR40" s="86">
        <v>0</v>
      </c>
      <c r="BS40" s="86">
        <v>0</v>
      </c>
      <c r="BT40" s="86">
        <v>0</v>
      </c>
      <c r="BU40" s="86">
        <v>0</v>
      </c>
      <c r="BV40" s="86">
        <v>0</v>
      </c>
      <c r="BW40" s="86">
        <v>0</v>
      </c>
      <c r="BX40" s="86">
        <v>0</v>
      </c>
      <c r="BY40" s="116">
        <f t="shared" ref="BY40:BY43" si="29">AO40-F40</f>
        <v>0</v>
      </c>
      <c r="BZ40" s="116" t="str">
        <f t="shared" ref="BZ40:BZ43" si="30">IF(F40=0,"0",(BY40/F40*100))</f>
        <v>0</v>
      </c>
      <c r="CA40" s="65"/>
    </row>
    <row r="41" spans="1:79" hidden="1">
      <c r="A41" s="66"/>
      <c r="B41" s="49"/>
      <c r="C41" s="105"/>
      <c r="D41" s="51"/>
      <c r="E41" s="86">
        <v>0</v>
      </c>
      <c r="F41" s="126">
        <f t="shared" si="28"/>
        <v>0</v>
      </c>
      <c r="G41" s="126">
        <f t="shared" si="23"/>
        <v>0</v>
      </c>
      <c r="H41" s="126">
        <f t="shared" si="24"/>
        <v>0</v>
      </c>
      <c r="I41" s="126">
        <f t="shared" si="25"/>
        <v>0</v>
      </c>
      <c r="J41" s="126">
        <f t="shared" si="26"/>
        <v>0</v>
      </c>
      <c r="K41" s="126">
        <f t="shared" si="27"/>
        <v>0</v>
      </c>
      <c r="L41" s="86">
        <v>0</v>
      </c>
      <c r="M41" s="146">
        <v>0</v>
      </c>
      <c r="N41" s="86">
        <v>0</v>
      </c>
      <c r="O41" s="86">
        <v>0</v>
      </c>
      <c r="P41" s="86">
        <v>0</v>
      </c>
      <c r="Q41" s="86">
        <v>0</v>
      </c>
      <c r="R41" s="86">
        <v>0</v>
      </c>
      <c r="S41" s="86">
        <v>0</v>
      </c>
      <c r="T41" s="143"/>
      <c r="U41" s="86">
        <v>0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146"/>
      <c r="AB41" s="86">
        <v>0</v>
      </c>
      <c r="AC41" s="86">
        <v>0</v>
      </c>
      <c r="AD41" s="86">
        <v>0</v>
      </c>
      <c r="AE41" s="86">
        <v>0</v>
      </c>
      <c r="AF41" s="86">
        <v>0</v>
      </c>
      <c r="AG41" s="86">
        <v>0</v>
      </c>
      <c r="AH41" s="146"/>
      <c r="AI41" s="86">
        <v>0</v>
      </c>
      <c r="AJ41" s="86">
        <v>0</v>
      </c>
      <c r="AK41" s="86">
        <v>0</v>
      </c>
      <c r="AL41" s="86">
        <v>0</v>
      </c>
      <c r="AM41" s="131">
        <v>0</v>
      </c>
      <c r="AN41" s="128">
        <v>0</v>
      </c>
      <c r="AO41" s="52">
        <f t="shared" si="20"/>
        <v>0</v>
      </c>
      <c r="AP41" s="86">
        <v>0</v>
      </c>
      <c r="AQ41" s="86">
        <v>0</v>
      </c>
      <c r="AR41" s="86">
        <v>0</v>
      </c>
      <c r="AS41" s="86">
        <v>0</v>
      </c>
      <c r="AT41" s="86">
        <v>0</v>
      </c>
      <c r="AU41" s="86">
        <v>0</v>
      </c>
      <c r="AV41" s="141"/>
      <c r="AW41" s="86">
        <v>0</v>
      </c>
      <c r="AX41" s="86">
        <v>0</v>
      </c>
      <c r="AY41" s="86">
        <v>0</v>
      </c>
      <c r="AZ41" s="86">
        <v>0</v>
      </c>
      <c r="BA41" s="86">
        <v>0</v>
      </c>
      <c r="BB41" s="86">
        <v>0</v>
      </c>
      <c r="BC41" s="137"/>
      <c r="BD41" s="86">
        <v>0</v>
      </c>
      <c r="BE41" s="86">
        <v>0</v>
      </c>
      <c r="BF41" s="86">
        <v>0</v>
      </c>
      <c r="BG41" s="86">
        <v>0</v>
      </c>
      <c r="BH41" s="86">
        <v>0</v>
      </c>
      <c r="BI41" s="86">
        <v>0</v>
      </c>
      <c r="BJ41" s="135">
        <v>0</v>
      </c>
      <c r="BK41" s="86">
        <v>0</v>
      </c>
      <c r="BL41" s="86">
        <v>0</v>
      </c>
      <c r="BM41" s="86">
        <v>0</v>
      </c>
      <c r="BN41" s="86">
        <v>0</v>
      </c>
      <c r="BO41" s="86">
        <v>0</v>
      </c>
      <c r="BP41" s="86">
        <v>0</v>
      </c>
      <c r="BQ41" s="141"/>
      <c r="BR41" s="86">
        <v>0</v>
      </c>
      <c r="BS41" s="86">
        <v>0</v>
      </c>
      <c r="BT41" s="86">
        <v>0</v>
      </c>
      <c r="BU41" s="86">
        <v>0</v>
      </c>
      <c r="BV41" s="86">
        <v>0</v>
      </c>
      <c r="BW41" s="86">
        <v>0</v>
      </c>
      <c r="BX41" s="86">
        <v>0</v>
      </c>
      <c r="BY41" s="116">
        <f t="shared" si="29"/>
        <v>0</v>
      </c>
      <c r="BZ41" s="116" t="str">
        <f t="shared" si="30"/>
        <v>0</v>
      </c>
      <c r="CA41" s="65"/>
    </row>
    <row r="42" spans="1:79" hidden="1">
      <c r="A42" s="66"/>
      <c r="B42" s="49"/>
      <c r="C42" s="105"/>
      <c r="D42" s="51"/>
      <c r="E42" s="86">
        <v>0</v>
      </c>
      <c r="F42" s="126">
        <f t="shared" si="28"/>
        <v>0</v>
      </c>
      <c r="G42" s="126">
        <f t="shared" si="23"/>
        <v>0</v>
      </c>
      <c r="H42" s="126">
        <f t="shared" si="24"/>
        <v>0</v>
      </c>
      <c r="I42" s="126">
        <f t="shared" si="25"/>
        <v>0</v>
      </c>
      <c r="J42" s="126">
        <f t="shared" si="26"/>
        <v>0</v>
      </c>
      <c r="K42" s="126">
        <f t="shared" si="27"/>
        <v>0</v>
      </c>
      <c r="L42" s="86">
        <v>0</v>
      </c>
      <c r="M42" s="146">
        <v>0</v>
      </c>
      <c r="N42" s="86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146"/>
      <c r="U42" s="86">
        <v>0</v>
      </c>
      <c r="V42" s="86">
        <v>0</v>
      </c>
      <c r="W42" s="86">
        <v>0</v>
      </c>
      <c r="X42" s="86">
        <v>0</v>
      </c>
      <c r="Y42" s="86">
        <v>0</v>
      </c>
      <c r="Z42" s="86">
        <v>0</v>
      </c>
      <c r="AA42" s="146"/>
      <c r="AB42" s="86">
        <v>0</v>
      </c>
      <c r="AC42" s="86">
        <v>0</v>
      </c>
      <c r="AD42" s="86">
        <v>0</v>
      </c>
      <c r="AE42" s="86">
        <v>0</v>
      </c>
      <c r="AF42" s="86">
        <v>0</v>
      </c>
      <c r="AG42" s="86">
        <v>0</v>
      </c>
      <c r="AH42" s="143"/>
      <c r="AI42" s="86">
        <v>0</v>
      </c>
      <c r="AJ42" s="86">
        <v>0</v>
      </c>
      <c r="AK42" s="86">
        <v>0</v>
      </c>
      <c r="AL42" s="86">
        <v>0</v>
      </c>
      <c r="AM42" s="131">
        <v>0</v>
      </c>
      <c r="AN42" s="128">
        <v>0</v>
      </c>
      <c r="AO42" s="52">
        <f t="shared" ref="AO42:AO43" si="31">AV42+BC42+BJ42+BQ42</f>
        <v>0</v>
      </c>
      <c r="AP42" s="86">
        <v>0</v>
      </c>
      <c r="AQ42" s="86">
        <v>0</v>
      </c>
      <c r="AR42" s="86">
        <v>0</v>
      </c>
      <c r="AS42" s="86">
        <v>0</v>
      </c>
      <c r="AT42" s="86">
        <v>0</v>
      </c>
      <c r="AU42" s="86">
        <v>0</v>
      </c>
      <c r="AV42" s="141"/>
      <c r="AW42" s="86">
        <v>0</v>
      </c>
      <c r="AX42" s="86">
        <v>0</v>
      </c>
      <c r="AY42" s="86">
        <v>0</v>
      </c>
      <c r="AZ42" s="86">
        <v>0</v>
      </c>
      <c r="BA42" s="86">
        <v>0</v>
      </c>
      <c r="BB42" s="86">
        <v>0</v>
      </c>
      <c r="BC42" s="137"/>
      <c r="BD42" s="86">
        <v>0</v>
      </c>
      <c r="BE42" s="86">
        <v>0</v>
      </c>
      <c r="BF42" s="86">
        <v>0</v>
      </c>
      <c r="BG42" s="86">
        <v>0</v>
      </c>
      <c r="BH42" s="86">
        <v>0</v>
      </c>
      <c r="BI42" s="86">
        <v>0</v>
      </c>
      <c r="BJ42" s="135">
        <v>0</v>
      </c>
      <c r="BK42" s="86">
        <v>0</v>
      </c>
      <c r="BL42" s="86">
        <v>0</v>
      </c>
      <c r="BM42" s="86">
        <v>0</v>
      </c>
      <c r="BN42" s="86">
        <v>0</v>
      </c>
      <c r="BO42" s="86">
        <v>0</v>
      </c>
      <c r="BP42" s="86">
        <v>0</v>
      </c>
      <c r="BQ42" s="141"/>
      <c r="BR42" s="86">
        <v>0</v>
      </c>
      <c r="BS42" s="86">
        <v>0</v>
      </c>
      <c r="BT42" s="86">
        <v>0</v>
      </c>
      <c r="BU42" s="86">
        <v>0</v>
      </c>
      <c r="BV42" s="86">
        <v>0</v>
      </c>
      <c r="BW42" s="86">
        <v>0</v>
      </c>
      <c r="BX42" s="86">
        <v>0</v>
      </c>
      <c r="BY42" s="116">
        <f t="shared" si="29"/>
        <v>0</v>
      </c>
      <c r="BZ42" s="116" t="str">
        <f t="shared" si="30"/>
        <v>0</v>
      </c>
      <c r="CA42" s="65"/>
    </row>
    <row r="43" spans="1:79" hidden="1">
      <c r="A43" s="66"/>
      <c r="B43" s="49"/>
      <c r="C43" s="105"/>
      <c r="D43" s="51"/>
      <c r="E43" s="86">
        <v>0</v>
      </c>
      <c r="F43" s="126">
        <f t="shared" si="28"/>
        <v>0</v>
      </c>
      <c r="G43" s="126">
        <f t="shared" si="23"/>
        <v>0</v>
      </c>
      <c r="H43" s="126">
        <f t="shared" si="24"/>
        <v>0</v>
      </c>
      <c r="I43" s="126">
        <f t="shared" si="25"/>
        <v>0</v>
      </c>
      <c r="J43" s="126">
        <f t="shared" si="26"/>
        <v>0</v>
      </c>
      <c r="K43" s="126">
        <f t="shared" si="27"/>
        <v>0</v>
      </c>
      <c r="L43" s="86">
        <v>0</v>
      </c>
      <c r="M43" s="14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6">
        <v>0</v>
      </c>
      <c r="T43" s="146"/>
      <c r="U43" s="86">
        <v>0</v>
      </c>
      <c r="V43" s="86">
        <v>0</v>
      </c>
      <c r="W43" s="86">
        <v>0</v>
      </c>
      <c r="X43" s="86">
        <v>0</v>
      </c>
      <c r="Y43" s="86">
        <v>0</v>
      </c>
      <c r="Z43" s="86">
        <v>0</v>
      </c>
      <c r="AA43" s="146"/>
      <c r="AB43" s="86">
        <v>0</v>
      </c>
      <c r="AC43" s="86">
        <v>0</v>
      </c>
      <c r="AD43" s="86">
        <v>0</v>
      </c>
      <c r="AE43" s="86">
        <v>0</v>
      </c>
      <c r="AF43" s="86">
        <v>0</v>
      </c>
      <c r="AG43" s="86">
        <v>0</v>
      </c>
      <c r="AH43" s="143"/>
      <c r="AI43" s="86">
        <v>0</v>
      </c>
      <c r="AJ43" s="86">
        <v>0</v>
      </c>
      <c r="AK43" s="86">
        <v>0</v>
      </c>
      <c r="AL43" s="86">
        <v>0</v>
      </c>
      <c r="AM43" s="131">
        <v>0</v>
      </c>
      <c r="AN43" s="128">
        <v>0</v>
      </c>
      <c r="AO43" s="52">
        <f t="shared" si="31"/>
        <v>0</v>
      </c>
      <c r="AP43" s="86">
        <v>0</v>
      </c>
      <c r="AQ43" s="86">
        <v>0</v>
      </c>
      <c r="AR43" s="86">
        <v>0</v>
      </c>
      <c r="AS43" s="86">
        <v>0</v>
      </c>
      <c r="AT43" s="86">
        <v>0</v>
      </c>
      <c r="AU43" s="86">
        <v>0</v>
      </c>
      <c r="AV43" s="141"/>
      <c r="AW43" s="86">
        <v>0</v>
      </c>
      <c r="AX43" s="86">
        <v>0</v>
      </c>
      <c r="AY43" s="86">
        <v>0</v>
      </c>
      <c r="AZ43" s="86">
        <v>0</v>
      </c>
      <c r="BA43" s="86">
        <v>0</v>
      </c>
      <c r="BB43" s="86">
        <v>0</v>
      </c>
      <c r="BC43" s="137"/>
      <c r="BD43" s="86">
        <v>0</v>
      </c>
      <c r="BE43" s="86">
        <v>0</v>
      </c>
      <c r="BF43" s="86">
        <v>0</v>
      </c>
      <c r="BG43" s="86">
        <v>0</v>
      </c>
      <c r="BH43" s="86">
        <v>0</v>
      </c>
      <c r="BI43" s="86">
        <v>0</v>
      </c>
      <c r="BJ43" s="135">
        <v>0</v>
      </c>
      <c r="BK43" s="86">
        <v>0</v>
      </c>
      <c r="BL43" s="86">
        <v>0</v>
      </c>
      <c r="BM43" s="86">
        <v>0</v>
      </c>
      <c r="BN43" s="86">
        <v>0</v>
      </c>
      <c r="BO43" s="86">
        <v>0</v>
      </c>
      <c r="BP43" s="86">
        <v>0</v>
      </c>
      <c r="BQ43" s="141"/>
      <c r="BR43" s="86">
        <v>0</v>
      </c>
      <c r="BS43" s="86">
        <v>0</v>
      </c>
      <c r="BT43" s="86">
        <v>0</v>
      </c>
      <c r="BU43" s="86">
        <v>0</v>
      </c>
      <c r="BV43" s="86">
        <v>0</v>
      </c>
      <c r="BW43" s="86">
        <v>0</v>
      </c>
      <c r="BX43" s="86">
        <v>0</v>
      </c>
      <c r="BY43" s="116">
        <f t="shared" si="29"/>
        <v>0</v>
      </c>
      <c r="BZ43" s="116" t="str">
        <f t="shared" si="30"/>
        <v>0</v>
      </c>
      <c r="CA43" s="65"/>
    </row>
    <row r="44" spans="1:79" hidden="1">
      <c r="A44" s="66" t="s">
        <v>195</v>
      </c>
      <c r="B44" s="69"/>
      <c r="C44" s="105"/>
      <c r="D44" s="51"/>
      <c r="E44" s="86"/>
      <c r="F44" s="126"/>
      <c r="G44" s="126"/>
      <c r="H44" s="126"/>
      <c r="I44" s="126"/>
      <c r="J44" s="126"/>
      <c r="K44" s="126"/>
      <c r="L44" s="86"/>
      <c r="M44" s="53"/>
      <c r="N44" s="86"/>
      <c r="O44" s="86"/>
      <c r="P44" s="86"/>
      <c r="Q44" s="86"/>
      <c r="R44" s="86"/>
      <c r="S44" s="86"/>
      <c r="T44" s="51"/>
      <c r="U44" s="86"/>
      <c r="V44" s="86"/>
      <c r="W44" s="86"/>
      <c r="X44" s="86"/>
      <c r="Y44" s="86"/>
      <c r="Z44" s="86"/>
      <c r="AA44" s="53"/>
      <c r="AB44" s="86"/>
      <c r="AC44" s="86"/>
      <c r="AD44" s="86"/>
      <c r="AE44" s="86"/>
      <c r="AF44" s="86"/>
      <c r="AG44" s="86"/>
      <c r="AH44" s="53"/>
      <c r="AI44" s="86"/>
      <c r="AJ44" s="86"/>
      <c r="AK44" s="86"/>
      <c r="AL44" s="86"/>
      <c r="AM44" s="131"/>
      <c r="AN44" s="128"/>
      <c r="AO44" s="52"/>
      <c r="AP44" s="86"/>
      <c r="AQ44" s="86"/>
      <c r="AR44" s="86"/>
      <c r="AS44" s="86"/>
      <c r="AT44" s="86"/>
      <c r="AU44" s="86"/>
      <c r="AV44" s="53"/>
      <c r="AW44" s="86"/>
      <c r="AX44" s="86"/>
      <c r="AY44" s="86"/>
      <c r="AZ44" s="86"/>
      <c r="BA44" s="86"/>
      <c r="BB44" s="86"/>
      <c r="BC44" s="55"/>
      <c r="BD44" s="86"/>
      <c r="BE44" s="86"/>
      <c r="BF44" s="86"/>
      <c r="BG44" s="86"/>
      <c r="BH44" s="86"/>
      <c r="BI44" s="86"/>
      <c r="BJ44" s="89"/>
      <c r="BK44" s="86"/>
      <c r="BL44" s="86"/>
      <c r="BM44" s="86"/>
      <c r="BN44" s="86"/>
      <c r="BO44" s="86"/>
      <c r="BP44" s="86"/>
      <c r="BQ44" s="53"/>
      <c r="BR44" s="86"/>
      <c r="BS44" s="86"/>
      <c r="BT44" s="86"/>
      <c r="BU44" s="86"/>
      <c r="BV44" s="86"/>
      <c r="BW44" s="86"/>
      <c r="BX44" s="86"/>
      <c r="BY44" s="116"/>
      <c r="BZ44" s="116"/>
      <c r="CA44" s="65"/>
    </row>
    <row r="45" spans="1:79" hidden="1">
      <c r="A45" s="66" t="s">
        <v>195</v>
      </c>
      <c r="B45" s="69"/>
      <c r="C45" s="105"/>
      <c r="D45" s="51"/>
      <c r="E45" s="86"/>
      <c r="F45" s="126"/>
      <c r="G45" s="126"/>
      <c r="H45" s="126"/>
      <c r="I45" s="126"/>
      <c r="J45" s="126"/>
      <c r="K45" s="126"/>
      <c r="L45" s="86"/>
      <c r="M45" s="53"/>
      <c r="N45" s="86"/>
      <c r="O45" s="86"/>
      <c r="P45" s="86"/>
      <c r="Q45" s="86"/>
      <c r="R45" s="86"/>
      <c r="S45" s="86"/>
      <c r="T45" s="51"/>
      <c r="U45" s="86"/>
      <c r="V45" s="86"/>
      <c r="W45" s="86"/>
      <c r="X45" s="86"/>
      <c r="Y45" s="86"/>
      <c r="Z45" s="86"/>
      <c r="AA45" s="53"/>
      <c r="AB45" s="86"/>
      <c r="AC45" s="86"/>
      <c r="AD45" s="86"/>
      <c r="AE45" s="86"/>
      <c r="AF45" s="86"/>
      <c r="AG45" s="86"/>
      <c r="AH45" s="53"/>
      <c r="AI45" s="86"/>
      <c r="AJ45" s="86"/>
      <c r="AK45" s="86"/>
      <c r="AL45" s="86"/>
      <c r="AM45" s="131"/>
      <c r="AN45" s="128"/>
      <c r="AO45" s="52"/>
      <c r="AP45" s="86"/>
      <c r="AQ45" s="86"/>
      <c r="AR45" s="86"/>
      <c r="AS45" s="86"/>
      <c r="AT45" s="86"/>
      <c r="AU45" s="86"/>
      <c r="AV45" s="53"/>
      <c r="AW45" s="86"/>
      <c r="AX45" s="86"/>
      <c r="AY45" s="86"/>
      <c r="AZ45" s="86"/>
      <c r="BA45" s="86"/>
      <c r="BB45" s="86"/>
      <c r="BC45" s="55"/>
      <c r="BD45" s="86"/>
      <c r="BE45" s="86"/>
      <c r="BF45" s="86"/>
      <c r="BG45" s="86"/>
      <c r="BH45" s="86"/>
      <c r="BI45" s="86"/>
      <c r="BJ45" s="89"/>
      <c r="BK45" s="86"/>
      <c r="BL45" s="86"/>
      <c r="BM45" s="86"/>
      <c r="BN45" s="86"/>
      <c r="BO45" s="86"/>
      <c r="BP45" s="86"/>
      <c r="BQ45" s="53"/>
      <c r="BR45" s="86"/>
      <c r="BS45" s="86"/>
      <c r="BT45" s="86"/>
      <c r="BU45" s="86"/>
      <c r="BV45" s="86"/>
      <c r="BW45" s="86"/>
      <c r="BX45" s="86"/>
      <c r="BY45" s="116"/>
      <c r="BZ45" s="116"/>
      <c r="CA45" s="65"/>
    </row>
    <row r="46" spans="1:79" hidden="1">
      <c r="A46" s="66" t="s">
        <v>195</v>
      </c>
      <c r="B46" s="69"/>
      <c r="C46" s="105"/>
      <c r="D46" s="51"/>
      <c r="E46" s="86"/>
      <c r="F46" s="126"/>
      <c r="G46" s="126"/>
      <c r="H46" s="126"/>
      <c r="I46" s="126"/>
      <c r="J46" s="126"/>
      <c r="K46" s="126"/>
      <c r="L46" s="86"/>
      <c r="M46" s="53"/>
      <c r="N46" s="86"/>
      <c r="O46" s="86"/>
      <c r="P46" s="86"/>
      <c r="Q46" s="86"/>
      <c r="R46" s="86"/>
      <c r="S46" s="86"/>
      <c r="T46" s="51"/>
      <c r="U46" s="86"/>
      <c r="V46" s="86"/>
      <c r="W46" s="86"/>
      <c r="X46" s="86"/>
      <c r="Y46" s="86"/>
      <c r="Z46" s="86"/>
      <c r="AA46" s="53"/>
      <c r="AB46" s="86"/>
      <c r="AC46" s="86"/>
      <c r="AD46" s="86"/>
      <c r="AE46" s="86"/>
      <c r="AF46" s="86"/>
      <c r="AG46" s="86"/>
      <c r="AH46" s="53"/>
      <c r="AI46" s="86"/>
      <c r="AJ46" s="86"/>
      <c r="AK46" s="86"/>
      <c r="AL46" s="86"/>
      <c r="AM46" s="131"/>
      <c r="AN46" s="128"/>
      <c r="AO46" s="52"/>
      <c r="AP46" s="86"/>
      <c r="AQ46" s="86"/>
      <c r="AR46" s="86"/>
      <c r="AS46" s="86"/>
      <c r="AT46" s="86"/>
      <c r="AU46" s="86"/>
      <c r="AV46" s="53"/>
      <c r="AW46" s="86"/>
      <c r="AX46" s="86"/>
      <c r="AY46" s="86"/>
      <c r="AZ46" s="86"/>
      <c r="BA46" s="86"/>
      <c r="BB46" s="86"/>
      <c r="BC46" s="55"/>
      <c r="BD46" s="86"/>
      <c r="BE46" s="86"/>
      <c r="BF46" s="86"/>
      <c r="BG46" s="86"/>
      <c r="BH46" s="86"/>
      <c r="BI46" s="86"/>
      <c r="BJ46" s="89"/>
      <c r="BK46" s="86"/>
      <c r="BL46" s="86"/>
      <c r="BM46" s="86"/>
      <c r="BN46" s="86"/>
      <c r="BO46" s="86"/>
      <c r="BP46" s="86"/>
      <c r="BQ46" s="53"/>
      <c r="BR46" s="86"/>
      <c r="BS46" s="86"/>
      <c r="BT46" s="86"/>
      <c r="BU46" s="86"/>
      <c r="BV46" s="86"/>
      <c r="BW46" s="86"/>
      <c r="BX46" s="86"/>
      <c r="BY46" s="116"/>
      <c r="BZ46" s="116"/>
      <c r="CA46" s="65"/>
    </row>
    <row r="47" spans="1:79" hidden="1">
      <c r="A47" s="66" t="s">
        <v>195</v>
      </c>
      <c r="B47" s="49"/>
      <c r="C47" s="105"/>
      <c r="D47" s="51"/>
      <c r="E47" s="86"/>
      <c r="F47" s="126"/>
      <c r="G47" s="126"/>
      <c r="H47" s="126"/>
      <c r="I47" s="126"/>
      <c r="J47" s="126"/>
      <c r="K47" s="126"/>
      <c r="L47" s="86"/>
      <c r="M47" s="53"/>
      <c r="N47" s="86"/>
      <c r="O47" s="86"/>
      <c r="P47" s="86"/>
      <c r="Q47" s="86"/>
      <c r="R47" s="86"/>
      <c r="S47" s="86"/>
      <c r="T47" s="51"/>
      <c r="U47" s="86"/>
      <c r="V47" s="86"/>
      <c r="W47" s="86"/>
      <c r="X47" s="86"/>
      <c r="Y47" s="86"/>
      <c r="Z47" s="86"/>
      <c r="AA47" s="53"/>
      <c r="AB47" s="86"/>
      <c r="AC47" s="86"/>
      <c r="AD47" s="86"/>
      <c r="AE47" s="86"/>
      <c r="AF47" s="86"/>
      <c r="AG47" s="86"/>
      <c r="AH47" s="53"/>
      <c r="AI47" s="86"/>
      <c r="AJ47" s="86"/>
      <c r="AK47" s="86"/>
      <c r="AL47" s="86"/>
      <c r="AM47" s="131"/>
      <c r="AN47" s="128"/>
      <c r="AO47" s="52"/>
      <c r="AP47" s="86"/>
      <c r="AQ47" s="86"/>
      <c r="AR47" s="86"/>
      <c r="AS47" s="86"/>
      <c r="AT47" s="86"/>
      <c r="AU47" s="86"/>
      <c r="AV47" s="53"/>
      <c r="AW47" s="86"/>
      <c r="AX47" s="86"/>
      <c r="AY47" s="86"/>
      <c r="AZ47" s="86"/>
      <c r="BA47" s="86"/>
      <c r="BB47" s="86"/>
      <c r="BC47" s="55"/>
      <c r="BD47" s="86"/>
      <c r="BE47" s="86"/>
      <c r="BF47" s="86"/>
      <c r="BG47" s="86"/>
      <c r="BH47" s="86"/>
      <c r="BI47" s="86"/>
      <c r="BJ47" s="89"/>
      <c r="BK47" s="86"/>
      <c r="BL47" s="86"/>
      <c r="BM47" s="86"/>
      <c r="BN47" s="86"/>
      <c r="BO47" s="86"/>
      <c r="BP47" s="86"/>
      <c r="BQ47" s="53"/>
      <c r="BR47" s="86"/>
      <c r="BS47" s="86"/>
      <c r="BT47" s="86"/>
      <c r="BU47" s="86"/>
      <c r="BV47" s="86"/>
      <c r="BW47" s="86"/>
      <c r="BX47" s="86"/>
      <c r="BY47" s="116"/>
      <c r="BZ47" s="116"/>
      <c r="CA47" s="65"/>
    </row>
    <row r="48" spans="1:79" hidden="1">
      <c r="A48" s="66" t="s">
        <v>195</v>
      </c>
      <c r="B48" s="49"/>
      <c r="C48" s="105"/>
      <c r="D48" s="51"/>
      <c r="E48" s="86"/>
      <c r="F48" s="126"/>
      <c r="G48" s="126"/>
      <c r="H48" s="126"/>
      <c r="I48" s="126"/>
      <c r="J48" s="126"/>
      <c r="K48" s="126"/>
      <c r="L48" s="86"/>
      <c r="M48" s="53"/>
      <c r="N48" s="86"/>
      <c r="O48" s="86"/>
      <c r="P48" s="86"/>
      <c r="Q48" s="86"/>
      <c r="R48" s="86"/>
      <c r="S48" s="86"/>
      <c r="T48" s="53"/>
      <c r="U48" s="86"/>
      <c r="V48" s="86"/>
      <c r="W48" s="86"/>
      <c r="X48" s="86"/>
      <c r="Y48" s="86"/>
      <c r="Z48" s="86"/>
      <c r="AA48" s="53"/>
      <c r="AB48" s="86"/>
      <c r="AC48" s="86"/>
      <c r="AD48" s="86"/>
      <c r="AE48" s="86"/>
      <c r="AF48" s="86"/>
      <c r="AG48" s="86"/>
      <c r="AH48" s="51"/>
      <c r="AI48" s="86"/>
      <c r="AJ48" s="86"/>
      <c r="AK48" s="86"/>
      <c r="AL48" s="86"/>
      <c r="AM48" s="131"/>
      <c r="AN48" s="128"/>
      <c r="AO48" s="52"/>
      <c r="AP48" s="86"/>
      <c r="AQ48" s="86"/>
      <c r="AR48" s="86"/>
      <c r="AS48" s="86"/>
      <c r="AT48" s="86"/>
      <c r="AU48" s="86"/>
      <c r="AV48" s="53"/>
      <c r="AW48" s="86"/>
      <c r="AX48" s="86"/>
      <c r="AY48" s="86"/>
      <c r="AZ48" s="86"/>
      <c r="BA48" s="86"/>
      <c r="BB48" s="86"/>
      <c r="BC48" s="53"/>
      <c r="BD48" s="86"/>
      <c r="BE48" s="86"/>
      <c r="BF48" s="86"/>
      <c r="BG48" s="86"/>
      <c r="BH48" s="86"/>
      <c r="BI48" s="86"/>
      <c r="BJ48" s="89"/>
      <c r="BK48" s="86"/>
      <c r="BL48" s="86"/>
      <c r="BM48" s="86"/>
      <c r="BN48" s="86"/>
      <c r="BO48" s="86"/>
      <c r="BP48" s="86"/>
      <c r="BQ48" s="53"/>
      <c r="BR48" s="86"/>
      <c r="BS48" s="86"/>
      <c r="BT48" s="86"/>
      <c r="BU48" s="86"/>
      <c r="BV48" s="86"/>
      <c r="BW48" s="86"/>
      <c r="BX48" s="86"/>
      <c r="BY48" s="116"/>
      <c r="BZ48" s="116"/>
      <c r="CA48" s="65"/>
    </row>
  </sheetData>
  <mergeCells count="32">
    <mergeCell ref="A5:CA5"/>
    <mergeCell ref="A12:A16"/>
    <mergeCell ref="B12:B16"/>
    <mergeCell ref="C12:C16"/>
    <mergeCell ref="D12:D16"/>
    <mergeCell ref="E12:BV12"/>
    <mergeCell ref="BW12:BZ14"/>
    <mergeCell ref="CA12:CA16"/>
    <mergeCell ref="E13:AM13"/>
    <mergeCell ref="AN13:BV13"/>
    <mergeCell ref="E14:K14"/>
    <mergeCell ref="L14:R14"/>
    <mergeCell ref="S14:Y14"/>
    <mergeCell ref="Z14:AF14"/>
    <mergeCell ref="AG14:AM14"/>
    <mergeCell ref="AN14:AT14"/>
    <mergeCell ref="AO15:AT15"/>
    <mergeCell ref="AV15:BA15"/>
    <mergeCell ref="BC15:BH15"/>
    <mergeCell ref="BJ15:BO15"/>
    <mergeCell ref="BQ15:BV15"/>
    <mergeCell ref="F15:K15"/>
    <mergeCell ref="M15:R15"/>
    <mergeCell ref="T15:Y15"/>
    <mergeCell ref="AA15:AF15"/>
    <mergeCell ref="AH15:AM15"/>
    <mergeCell ref="BW15:BX15"/>
    <mergeCell ref="BY15:BZ15"/>
    <mergeCell ref="AU14:BA14"/>
    <mergeCell ref="BB14:BH14"/>
    <mergeCell ref="BI14:BO14"/>
    <mergeCell ref="BP14:BV14"/>
  </mergeCells>
  <phoneticPr fontId="172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B23:B24" xr:uid="{710F907A-803B-4B1B-9C0A-A6CED7D8E38E}">
      <formula1>900</formula1>
    </dataValidation>
  </dataValidations>
  <pageMargins left="0.7" right="0.7" top="0.75" bottom="0.75" header="0.3" footer="0.3"/>
  <pageSetup paperSize="9" scale="1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</sheetPr>
  <dimension ref="A1:BR34"/>
  <sheetViews>
    <sheetView zoomScale="60" zoomScaleNormal="60" workbookViewId="0">
      <selection activeCell="C54" sqref="C54"/>
    </sheetView>
  </sheetViews>
  <sheetFormatPr defaultColWidth="14.28515625" defaultRowHeight="18.75"/>
  <cols>
    <col min="1" max="1" width="13.5703125" style="20" bestFit="1" customWidth="1"/>
    <col min="2" max="2" width="52.85546875" style="20" bestFit="1" customWidth="1"/>
    <col min="3" max="3" width="32" style="20" bestFit="1" customWidth="1"/>
    <col min="4" max="4" width="34.85546875" style="20" bestFit="1" customWidth="1"/>
    <col min="5" max="5" width="11.7109375" style="20" bestFit="1" customWidth="1"/>
    <col min="6" max="25" width="7.5703125" style="20" bestFit="1" customWidth="1"/>
    <col min="26" max="26" width="11.5703125" style="20" bestFit="1" customWidth="1"/>
    <col min="27" max="32" width="7.5703125" style="20" bestFit="1" customWidth="1"/>
    <col min="33" max="33" width="11.5703125" style="20" bestFit="1" customWidth="1"/>
    <col min="34" max="40" width="7.5703125" style="20" bestFit="1" customWidth="1"/>
    <col min="41" max="41" width="10.7109375" style="20" bestFit="1" customWidth="1"/>
    <col min="42" max="54" width="7.5703125" style="20" bestFit="1" customWidth="1"/>
    <col min="55" max="55" width="11" style="20" bestFit="1" customWidth="1"/>
    <col min="56" max="65" width="7.5703125" style="20" bestFit="1" customWidth="1"/>
    <col min="66" max="66" width="10.85546875" style="20" bestFit="1" customWidth="1"/>
    <col min="67" max="70" width="7.5703125" style="20" bestFit="1" customWidth="1"/>
    <col min="71" max="71" width="1.85546875" style="20" bestFit="1" customWidth="1"/>
    <col min="72" max="72" width="14.28515625" style="20" bestFit="1"/>
    <col min="73" max="16384" width="14.28515625" style="20"/>
  </cols>
  <sheetData>
    <row r="1" spans="1:70">
      <c r="BR1" s="24" t="s">
        <v>800</v>
      </c>
    </row>
    <row r="2" spans="1:70">
      <c r="BR2" s="24" t="s">
        <v>1</v>
      </c>
    </row>
    <row r="3" spans="1:70">
      <c r="BR3" s="24" t="s">
        <v>2</v>
      </c>
    </row>
    <row r="5" spans="1:70">
      <c r="K5" s="357" t="s">
        <v>801</v>
      </c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  <c r="BL5" s="357"/>
      <c r="BM5" s="357"/>
      <c r="BN5" s="357"/>
      <c r="BO5" s="357"/>
      <c r="BP5" s="357"/>
      <c r="BQ5" s="357"/>
      <c r="BR5" s="357"/>
    </row>
    <row r="6" spans="1:70">
      <c r="K6" s="357" t="s">
        <v>802</v>
      </c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357"/>
      <c r="AR6" s="357"/>
      <c r="AS6" s="357"/>
      <c r="AT6" s="357"/>
      <c r="AU6" s="357"/>
      <c r="AV6" s="357"/>
      <c r="AW6" s="357"/>
      <c r="AX6" s="357"/>
      <c r="AY6" s="357"/>
      <c r="AZ6" s="357"/>
      <c r="BA6" s="357"/>
      <c r="BB6" s="357"/>
      <c r="BC6" s="357"/>
      <c r="BD6" s="357"/>
      <c r="BE6" s="357"/>
      <c r="BF6" s="357"/>
      <c r="BG6" s="357"/>
      <c r="BH6" s="357"/>
      <c r="BI6" s="357"/>
      <c r="BJ6" s="357"/>
      <c r="BK6" s="357"/>
      <c r="BL6" s="357"/>
      <c r="BM6" s="357"/>
      <c r="BN6" s="357"/>
      <c r="BO6" s="357"/>
      <c r="BP6" s="357"/>
      <c r="BQ6" s="357"/>
      <c r="BR6" s="357"/>
    </row>
    <row r="7" spans="1:70">
      <c r="K7" s="349" t="s">
        <v>1063</v>
      </c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  <c r="BK7" s="349"/>
      <c r="BL7" s="349"/>
      <c r="BM7" s="349"/>
      <c r="BN7" s="349"/>
      <c r="BO7" s="349"/>
      <c r="BP7" s="349"/>
      <c r="BQ7" s="349"/>
      <c r="BR7" s="349"/>
    </row>
    <row r="9" spans="1:70">
      <c r="AN9" s="34" t="s">
        <v>1057</v>
      </c>
    </row>
    <row r="10" spans="1:70">
      <c r="AN10" s="34" t="s">
        <v>1035</v>
      </c>
    </row>
    <row r="11" spans="1:70">
      <c r="AN11" s="34" t="s">
        <v>1036</v>
      </c>
    </row>
    <row r="12" spans="1:70" ht="30" customHeight="1"/>
    <row r="13" spans="1:70" ht="12" customHeight="1">
      <c r="AH13" s="36" t="s">
        <v>9</v>
      </c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</row>
    <row r="16" spans="1:70" ht="54.75" customHeight="1">
      <c r="A16" s="354" t="s">
        <v>10</v>
      </c>
      <c r="B16" s="354" t="s">
        <v>11</v>
      </c>
      <c r="C16" s="354" t="s">
        <v>12</v>
      </c>
      <c r="D16" s="354" t="s">
        <v>68</v>
      </c>
      <c r="E16" s="354" t="s">
        <v>1049</v>
      </c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354"/>
      <c r="AS16" s="354"/>
      <c r="AT16" s="354"/>
      <c r="AU16" s="354"/>
      <c r="AV16" s="354"/>
      <c r="AW16" s="354"/>
      <c r="AX16" s="354"/>
      <c r="AY16" s="354"/>
      <c r="AZ16" s="354"/>
      <c r="BA16" s="354"/>
      <c r="BB16" s="354"/>
      <c r="BC16" s="354"/>
      <c r="BD16" s="354"/>
      <c r="BE16" s="354"/>
      <c r="BF16" s="354"/>
      <c r="BG16" s="354"/>
      <c r="BH16" s="354"/>
      <c r="BI16" s="354"/>
      <c r="BJ16" s="354"/>
      <c r="BK16" s="354"/>
      <c r="BL16" s="354"/>
      <c r="BM16" s="354"/>
      <c r="BN16" s="354"/>
      <c r="BO16" s="354"/>
      <c r="BP16" s="354"/>
      <c r="BQ16" s="354"/>
      <c r="BR16" s="354"/>
    </row>
    <row r="17" spans="1:70" ht="33.75" customHeight="1">
      <c r="A17" s="354"/>
      <c r="B17" s="354"/>
      <c r="C17" s="354"/>
      <c r="D17" s="354"/>
      <c r="E17" s="354" t="s">
        <v>21</v>
      </c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4"/>
      <c r="AL17" s="354" t="s">
        <v>22</v>
      </c>
      <c r="AM17" s="354"/>
      <c r="AN17" s="354"/>
      <c r="AO17" s="354"/>
      <c r="AP17" s="354"/>
      <c r="AQ17" s="354"/>
      <c r="AR17" s="354"/>
      <c r="AS17" s="354"/>
      <c r="AT17" s="354"/>
      <c r="AU17" s="354"/>
      <c r="AV17" s="354"/>
      <c r="AW17" s="354"/>
      <c r="AX17" s="354"/>
      <c r="AY17" s="354"/>
      <c r="AZ17" s="354"/>
      <c r="BA17" s="354"/>
      <c r="BB17" s="354"/>
      <c r="BC17" s="354"/>
      <c r="BD17" s="354"/>
      <c r="BE17" s="354"/>
      <c r="BF17" s="354"/>
      <c r="BG17" s="354"/>
      <c r="BH17" s="354"/>
      <c r="BI17" s="354"/>
      <c r="BJ17" s="354"/>
      <c r="BK17" s="354"/>
      <c r="BL17" s="354"/>
      <c r="BM17" s="354"/>
      <c r="BN17" s="354"/>
      <c r="BO17" s="354"/>
      <c r="BP17" s="354"/>
      <c r="BQ17" s="354"/>
      <c r="BR17" s="354"/>
    </row>
    <row r="18" spans="1:70" ht="35.25" customHeight="1">
      <c r="A18" s="354"/>
      <c r="B18" s="354"/>
      <c r="C18" s="354"/>
      <c r="D18" s="354"/>
      <c r="E18" s="354" t="s">
        <v>680</v>
      </c>
      <c r="F18" s="354"/>
      <c r="G18" s="354"/>
      <c r="H18" s="354"/>
      <c r="I18" s="354"/>
      <c r="J18" s="354"/>
      <c r="K18" s="354"/>
      <c r="L18" s="354" t="s">
        <v>681</v>
      </c>
      <c r="M18" s="354"/>
      <c r="N18" s="354"/>
      <c r="O18" s="354"/>
      <c r="P18" s="354"/>
      <c r="Q18" s="354"/>
      <c r="R18" s="354"/>
      <c r="S18" s="354" t="s">
        <v>682</v>
      </c>
      <c r="T18" s="354"/>
      <c r="U18" s="354"/>
      <c r="V18" s="354"/>
      <c r="W18" s="354"/>
      <c r="X18" s="354"/>
      <c r="Y18" s="354"/>
      <c r="Z18" s="354" t="s">
        <v>683</v>
      </c>
      <c r="AA18" s="354"/>
      <c r="AB18" s="354"/>
      <c r="AC18" s="354"/>
      <c r="AD18" s="354"/>
      <c r="AE18" s="354"/>
      <c r="AF18" s="354"/>
      <c r="AG18" s="354" t="s">
        <v>684</v>
      </c>
      <c r="AH18" s="354"/>
      <c r="AI18" s="354"/>
      <c r="AJ18" s="354"/>
      <c r="AK18" s="354"/>
      <c r="AL18" s="354" t="s">
        <v>680</v>
      </c>
      <c r="AM18" s="354"/>
      <c r="AN18" s="354"/>
      <c r="AO18" s="354"/>
      <c r="AP18" s="354"/>
      <c r="AQ18" s="354"/>
      <c r="AR18" s="354"/>
      <c r="AS18" s="354" t="s">
        <v>681</v>
      </c>
      <c r="AT18" s="354"/>
      <c r="AU18" s="354"/>
      <c r="AV18" s="354"/>
      <c r="AW18" s="354"/>
      <c r="AX18" s="354"/>
      <c r="AY18" s="354"/>
      <c r="AZ18" s="354" t="s">
        <v>682</v>
      </c>
      <c r="BA18" s="354"/>
      <c r="BB18" s="354"/>
      <c r="BC18" s="354"/>
      <c r="BD18" s="354"/>
      <c r="BE18" s="354"/>
      <c r="BF18" s="354"/>
      <c r="BG18" s="354" t="s">
        <v>683</v>
      </c>
      <c r="BH18" s="354"/>
      <c r="BI18" s="354"/>
      <c r="BJ18" s="354"/>
      <c r="BK18" s="354"/>
      <c r="BL18" s="354"/>
      <c r="BM18" s="354"/>
      <c r="BN18" s="354" t="s">
        <v>684</v>
      </c>
      <c r="BO18" s="354"/>
      <c r="BP18" s="354"/>
      <c r="BQ18" s="354"/>
      <c r="BR18" s="354"/>
    </row>
    <row r="19" spans="1:70" ht="56.25">
      <c r="A19" s="354"/>
      <c r="B19" s="354"/>
      <c r="C19" s="354"/>
      <c r="D19" s="354"/>
      <c r="E19" s="17" t="s">
        <v>58</v>
      </c>
      <c r="F19" s="17" t="s">
        <v>59</v>
      </c>
      <c r="G19" s="17" t="s">
        <v>76</v>
      </c>
      <c r="H19" s="17" t="s">
        <v>77</v>
      </c>
      <c r="I19" s="17" t="s">
        <v>78</v>
      </c>
      <c r="J19" s="17" t="s">
        <v>61</v>
      </c>
      <c r="K19" s="17" t="s">
        <v>62</v>
      </c>
      <c r="L19" s="17" t="s">
        <v>58</v>
      </c>
      <c r="M19" s="17" t="s">
        <v>59</v>
      </c>
      <c r="N19" s="17" t="s">
        <v>76</v>
      </c>
      <c r="O19" s="17" t="s">
        <v>77</v>
      </c>
      <c r="P19" s="17" t="s">
        <v>78</v>
      </c>
      <c r="Q19" s="17" t="s">
        <v>61</v>
      </c>
      <c r="R19" s="17" t="s">
        <v>62</v>
      </c>
      <c r="S19" s="17" t="s">
        <v>58</v>
      </c>
      <c r="T19" s="17" t="s">
        <v>59</v>
      </c>
      <c r="U19" s="17" t="s">
        <v>76</v>
      </c>
      <c r="V19" s="17" t="s">
        <v>77</v>
      </c>
      <c r="W19" s="17" t="s">
        <v>78</v>
      </c>
      <c r="X19" s="17" t="s">
        <v>61</v>
      </c>
      <c r="Y19" s="17" t="s">
        <v>62</v>
      </c>
      <c r="Z19" s="17" t="s">
        <v>58</v>
      </c>
      <c r="AA19" s="17" t="s">
        <v>59</v>
      </c>
      <c r="AB19" s="17" t="s">
        <v>76</v>
      </c>
      <c r="AC19" s="17" t="s">
        <v>77</v>
      </c>
      <c r="AD19" s="17" t="s">
        <v>78</v>
      </c>
      <c r="AE19" s="17" t="s">
        <v>61</v>
      </c>
      <c r="AF19" s="17" t="s">
        <v>62</v>
      </c>
      <c r="AG19" s="17" t="s">
        <v>58</v>
      </c>
      <c r="AH19" s="17" t="s">
        <v>59</v>
      </c>
      <c r="AI19" s="17" t="s">
        <v>76</v>
      </c>
      <c r="AJ19" s="17" t="s">
        <v>77</v>
      </c>
      <c r="AK19" s="17" t="s">
        <v>78</v>
      </c>
      <c r="AL19" s="17" t="s">
        <v>58</v>
      </c>
      <c r="AM19" s="17" t="s">
        <v>59</v>
      </c>
      <c r="AN19" s="17" t="s">
        <v>76</v>
      </c>
      <c r="AO19" s="17" t="s">
        <v>77</v>
      </c>
      <c r="AP19" s="17" t="s">
        <v>78</v>
      </c>
      <c r="AQ19" s="17" t="s">
        <v>61</v>
      </c>
      <c r="AR19" s="17" t="s">
        <v>62</v>
      </c>
      <c r="AS19" s="17" t="s">
        <v>58</v>
      </c>
      <c r="AT19" s="17" t="s">
        <v>59</v>
      </c>
      <c r="AU19" s="17" t="s">
        <v>76</v>
      </c>
      <c r="AV19" s="17" t="s">
        <v>77</v>
      </c>
      <c r="AW19" s="17" t="s">
        <v>78</v>
      </c>
      <c r="AX19" s="17" t="s">
        <v>61</v>
      </c>
      <c r="AY19" s="17" t="s">
        <v>62</v>
      </c>
      <c r="AZ19" s="17" t="s">
        <v>58</v>
      </c>
      <c r="BA19" s="17" t="s">
        <v>59</v>
      </c>
      <c r="BB19" s="17" t="s">
        <v>76</v>
      </c>
      <c r="BC19" s="17" t="s">
        <v>77</v>
      </c>
      <c r="BD19" s="17" t="s">
        <v>78</v>
      </c>
      <c r="BE19" s="17" t="s">
        <v>61</v>
      </c>
      <c r="BF19" s="17" t="s">
        <v>62</v>
      </c>
      <c r="BG19" s="17" t="s">
        <v>58</v>
      </c>
      <c r="BH19" s="17" t="s">
        <v>59</v>
      </c>
      <c r="BI19" s="17" t="s">
        <v>76</v>
      </c>
      <c r="BJ19" s="17" t="s">
        <v>77</v>
      </c>
      <c r="BK19" s="17" t="s">
        <v>78</v>
      </c>
      <c r="BL19" s="17" t="s">
        <v>61</v>
      </c>
      <c r="BM19" s="17" t="s">
        <v>62</v>
      </c>
      <c r="BN19" s="17" t="s">
        <v>58</v>
      </c>
      <c r="BO19" s="17" t="s">
        <v>59</v>
      </c>
      <c r="BP19" s="17" t="s">
        <v>76</v>
      </c>
      <c r="BQ19" s="17" t="s">
        <v>77</v>
      </c>
      <c r="BR19" s="17" t="s">
        <v>78</v>
      </c>
    </row>
    <row r="20" spans="1:70">
      <c r="A20" s="17">
        <v>1</v>
      </c>
      <c r="B20" s="17">
        <v>2</v>
      </c>
      <c r="C20" s="17">
        <v>3</v>
      </c>
      <c r="D20" s="17">
        <v>4</v>
      </c>
      <c r="E20" s="17" t="s">
        <v>707</v>
      </c>
      <c r="F20" s="17" t="s">
        <v>708</v>
      </c>
      <c r="G20" s="17" t="s">
        <v>709</v>
      </c>
      <c r="H20" s="17" t="s">
        <v>710</v>
      </c>
      <c r="I20" s="17" t="s">
        <v>711</v>
      </c>
      <c r="J20" s="17" t="s">
        <v>712</v>
      </c>
      <c r="K20" s="17" t="s">
        <v>713</v>
      </c>
      <c r="L20" s="17" t="s">
        <v>714</v>
      </c>
      <c r="M20" s="17" t="s">
        <v>715</v>
      </c>
      <c r="N20" s="17" t="s">
        <v>716</v>
      </c>
      <c r="O20" s="17" t="s">
        <v>717</v>
      </c>
      <c r="P20" s="17" t="s">
        <v>718</v>
      </c>
      <c r="Q20" s="17" t="s">
        <v>719</v>
      </c>
      <c r="R20" s="17" t="s">
        <v>720</v>
      </c>
      <c r="S20" s="17" t="s">
        <v>721</v>
      </c>
      <c r="T20" s="17" t="s">
        <v>722</v>
      </c>
      <c r="U20" s="17" t="s">
        <v>723</v>
      </c>
      <c r="V20" s="17" t="s">
        <v>724</v>
      </c>
      <c r="W20" s="17" t="s">
        <v>725</v>
      </c>
      <c r="X20" s="17" t="s">
        <v>726</v>
      </c>
      <c r="Y20" s="17" t="s">
        <v>727</v>
      </c>
      <c r="Z20" s="17" t="s">
        <v>728</v>
      </c>
      <c r="AA20" s="17" t="s">
        <v>729</v>
      </c>
      <c r="AB20" s="17" t="s">
        <v>730</v>
      </c>
      <c r="AC20" s="17" t="s">
        <v>731</v>
      </c>
      <c r="AD20" s="17" t="s">
        <v>732</v>
      </c>
      <c r="AE20" s="17" t="s">
        <v>733</v>
      </c>
      <c r="AF20" s="17" t="s">
        <v>734</v>
      </c>
      <c r="AG20" s="17" t="s">
        <v>735</v>
      </c>
      <c r="AH20" s="17" t="s">
        <v>736</v>
      </c>
      <c r="AI20" s="17" t="s">
        <v>737</v>
      </c>
      <c r="AJ20" s="17" t="s">
        <v>738</v>
      </c>
      <c r="AK20" s="17" t="s">
        <v>739</v>
      </c>
      <c r="AL20" s="17" t="s">
        <v>742</v>
      </c>
      <c r="AM20" s="17" t="s">
        <v>743</v>
      </c>
      <c r="AN20" s="17" t="s">
        <v>744</v>
      </c>
      <c r="AO20" s="17" t="s">
        <v>745</v>
      </c>
      <c r="AP20" s="17" t="s">
        <v>746</v>
      </c>
      <c r="AQ20" s="17" t="s">
        <v>747</v>
      </c>
      <c r="AR20" s="17" t="s">
        <v>748</v>
      </c>
      <c r="AS20" s="17" t="s">
        <v>749</v>
      </c>
      <c r="AT20" s="17" t="s">
        <v>750</v>
      </c>
      <c r="AU20" s="17" t="s">
        <v>751</v>
      </c>
      <c r="AV20" s="17" t="s">
        <v>752</v>
      </c>
      <c r="AW20" s="17" t="s">
        <v>753</v>
      </c>
      <c r="AX20" s="17" t="s">
        <v>754</v>
      </c>
      <c r="AY20" s="17" t="s">
        <v>755</v>
      </c>
      <c r="AZ20" s="17" t="s">
        <v>756</v>
      </c>
      <c r="BA20" s="17" t="s">
        <v>757</v>
      </c>
      <c r="BB20" s="17" t="s">
        <v>758</v>
      </c>
      <c r="BC20" s="17" t="s">
        <v>759</v>
      </c>
      <c r="BD20" s="17" t="s">
        <v>760</v>
      </c>
      <c r="BE20" s="17" t="s">
        <v>761</v>
      </c>
      <c r="BF20" s="17" t="s">
        <v>762</v>
      </c>
      <c r="BG20" s="17" t="s">
        <v>763</v>
      </c>
      <c r="BH20" s="17" t="s">
        <v>764</v>
      </c>
      <c r="BI20" s="17" t="s">
        <v>765</v>
      </c>
      <c r="BJ20" s="17" t="s">
        <v>766</v>
      </c>
      <c r="BK20" s="17" t="s">
        <v>767</v>
      </c>
      <c r="BL20" s="17" t="s">
        <v>768</v>
      </c>
      <c r="BM20" s="17" t="s">
        <v>769</v>
      </c>
      <c r="BN20" s="17" t="s">
        <v>770</v>
      </c>
      <c r="BO20" s="17" t="s">
        <v>771</v>
      </c>
      <c r="BP20" s="17" t="s">
        <v>772</v>
      </c>
      <c r="BQ20" s="17" t="s">
        <v>773</v>
      </c>
      <c r="BR20" s="17" t="s">
        <v>774</v>
      </c>
    </row>
    <row r="21" spans="1:70" ht="48" customHeight="1">
      <c r="A21" s="39"/>
      <c r="B21" s="40" t="s">
        <v>31</v>
      </c>
      <c r="C21" s="41"/>
      <c r="D21" s="18"/>
      <c r="E21" s="87">
        <f>E22</f>
        <v>0</v>
      </c>
      <c r="F21" s="86">
        <v>0</v>
      </c>
      <c r="G21" s="86">
        <v>0</v>
      </c>
      <c r="H21" s="87">
        <f>H22</f>
        <v>0</v>
      </c>
      <c r="I21" s="86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98">
        <v>0</v>
      </c>
      <c r="AI21" s="98">
        <v>0</v>
      </c>
      <c r="AJ21" s="87">
        <f>AJ22</f>
        <v>0</v>
      </c>
      <c r="AK21" s="98">
        <v>0</v>
      </c>
      <c r="AL21" s="87">
        <f>AL22</f>
        <v>0</v>
      </c>
      <c r="AM21" s="98">
        <v>0</v>
      </c>
      <c r="AN21" s="98">
        <v>0</v>
      </c>
      <c r="AO21" s="87">
        <f>AO22</f>
        <v>0</v>
      </c>
      <c r="AP21" s="98">
        <v>0</v>
      </c>
      <c r="AQ21" s="98">
        <v>0</v>
      </c>
      <c r="AR21" s="98">
        <v>0</v>
      </c>
      <c r="AS21" s="98">
        <v>0</v>
      </c>
      <c r="AT21" s="98">
        <v>0</v>
      </c>
      <c r="AU21" s="98">
        <v>0</v>
      </c>
      <c r="AV21" s="98">
        <v>0</v>
      </c>
      <c r="AW21" s="98">
        <v>0</v>
      </c>
      <c r="AX21" s="98">
        <v>0</v>
      </c>
      <c r="AY21" s="98">
        <v>0</v>
      </c>
      <c r="AZ21" s="98">
        <v>0</v>
      </c>
      <c r="BA21" s="98">
        <v>0</v>
      </c>
      <c r="BB21" s="98">
        <v>0</v>
      </c>
      <c r="BC21" s="98">
        <v>0</v>
      </c>
      <c r="BD21" s="98">
        <v>0</v>
      </c>
      <c r="BE21" s="98">
        <v>0</v>
      </c>
      <c r="BF21" s="98">
        <v>0</v>
      </c>
      <c r="BG21" s="98">
        <v>0</v>
      </c>
      <c r="BH21" s="98">
        <v>0</v>
      </c>
      <c r="BI21" s="98">
        <v>0</v>
      </c>
      <c r="BJ21" s="98">
        <v>0</v>
      </c>
      <c r="BK21" s="98">
        <v>0</v>
      </c>
      <c r="BL21" s="98">
        <v>0</v>
      </c>
      <c r="BM21" s="98">
        <v>0</v>
      </c>
      <c r="BN21" s="87">
        <f>BN22</f>
        <v>0</v>
      </c>
      <c r="BO21" s="98">
        <v>0</v>
      </c>
      <c r="BP21" s="98">
        <v>0</v>
      </c>
      <c r="BQ21" s="87">
        <f>BQ22</f>
        <v>0</v>
      </c>
      <c r="BR21" s="98">
        <v>0</v>
      </c>
    </row>
    <row r="22" spans="1:70">
      <c r="A22" s="46" t="s">
        <v>685</v>
      </c>
      <c r="B22" s="47" t="s">
        <v>686</v>
      </c>
      <c r="C22" s="46"/>
      <c r="D22" s="17"/>
      <c r="E22" s="87">
        <f>E23+E34</f>
        <v>0</v>
      </c>
      <c r="F22" s="86">
        <v>0</v>
      </c>
      <c r="G22" s="86">
        <v>0</v>
      </c>
      <c r="H22" s="87">
        <f>H23+H34</f>
        <v>0</v>
      </c>
      <c r="I22" s="86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98">
        <v>0</v>
      </c>
      <c r="AI22" s="98">
        <v>0</v>
      </c>
      <c r="AJ22" s="87">
        <f>AJ23+AJ34</f>
        <v>0</v>
      </c>
      <c r="AK22" s="98">
        <v>0</v>
      </c>
      <c r="AL22" s="87">
        <f>AL23+AL34</f>
        <v>0</v>
      </c>
      <c r="AM22" s="98">
        <v>0</v>
      </c>
      <c r="AN22" s="98">
        <v>0</v>
      </c>
      <c r="AO22" s="87">
        <f>AO23+AO34</f>
        <v>0</v>
      </c>
      <c r="AP22" s="98">
        <v>0</v>
      </c>
      <c r="AQ22" s="98">
        <v>0</v>
      </c>
      <c r="AR22" s="98">
        <v>0</v>
      </c>
      <c r="AS22" s="98">
        <v>0</v>
      </c>
      <c r="AT22" s="98">
        <v>0</v>
      </c>
      <c r="AU22" s="98">
        <v>0</v>
      </c>
      <c r="AV22" s="98">
        <v>0</v>
      </c>
      <c r="AW22" s="98">
        <v>0</v>
      </c>
      <c r="AX22" s="98">
        <v>0</v>
      </c>
      <c r="AY22" s="98">
        <v>0</v>
      </c>
      <c r="AZ22" s="98">
        <v>0</v>
      </c>
      <c r="BA22" s="98">
        <v>0</v>
      </c>
      <c r="BB22" s="98">
        <v>0</v>
      </c>
      <c r="BC22" s="98">
        <v>0</v>
      </c>
      <c r="BD22" s="98">
        <v>0</v>
      </c>
      <c r="BE22" s="98">
        <v>0</v>
      </c>
      <c r="BF22" s="98">
        <v>0</v>
      </c>
      <c r="BG22" s="98">
        <v>0</v>
      </c>
      <c r="BH22" s="98">
        <v>0</v>
      </c>
      <c r="BI22" s="98">
        <v>0</v>
      </c>
      <c r="BJ22" s="98">
        <v>0</v>
      </c>
      <c r="BK22" s="98">
        <v>0</v>
      </c>
      <c r="BL22" s="98">
        <v>0</v>
      </c>
      <c r="BM22" s="98">
        <v>0</v>
      </c>
      <c r="BN22" s="87">
        <f>BN23+BN34</f>
        <v>0</v>
      </c>
      <c r="BO22" s="98">
        <v>0</v>
      </c>
      <c r="BP22" s="98">
        <v>0</v>
      </c>
      <c r="BQ22" s="87">
        <f>BQ23+BQ34</f>
        <v>0</v>
      </c>
      <c r="BR22" s="98">
        <v>0</v>
      </c>
    </row>
    <row r="23" spans="1:70" ht="56.25">
      <c r="A23" s="46" t="s">
        <v>187</v>
      </c>
      <c r="B23" s="47" t="s">
        <v>687</v>
      </c>
      <c r="C23" s="46"/>
      <c r="D23" s="17"/>
      <c r="E23" s="87">
        <f>E24+E30</f>
        <v>0</v>
      </c>
      <c r="F23" s="86">
        <v>0</v>
      </c>
      <c r="G23" s="86">
        <v>0</v>
      </c>
      <c r="H23" s="87">
        <f>H24+H30</f>
        <v>0</v>
      </c>
      <c r="I23" s="86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>
        <v>0</v>
      </c>
      <c r="AA23" s="98">
        <v>0</v>
      </c>
      <c r="AB23" s="98">
        <v>0</v>
      </c>
      <c r="AC23" s="98">
        <v>0</v>
      </c>
      <c r="AD23" s="98">
        <v>0</v>
      </c>
      <c r="AE23" s="98">
        <v>0</v>
      </c>
      <c r="AF23" s="98">
        <v>0</v>
      </c>
      <c r="AG23" s="98">
        <v>0</v>
      </c>
      <c r="AH23" s="98">
        <v>0</v>
      </c>
      <c r="AI23" s="98">
        <v>0</v>
      </c>
      <c r="AJ23" s="87">
        <f>AJ24+AJ30</f>
        <v>0</v>
      </c>
      <c r="AK23" s="98">
        <v>0</v>
      </c>
      <c r="AL23" s="87">
        <f>AL24+AL30</f>
        <v>0</v>
      </c>
      <c r="AM23" s="98">
        <v>0</v>
      </c>
      <c r="AN23" s="98">
        <v>0</v>
      </c>
      <c r="AO23" s="87">
        <f>AO24+AO30</f>
        <v>0</v>
      </c>
      <c r="AP23" s="98">
        <v>0</v>
      </c>
      <c r="AQ23" s="98">
        <v>0</v>
      </c>
      <c r="AR23" s="98">
        <v>0</v>
      </c>
      <c r="AS23" s="98">
        <v>0</v>
      </c>
      <c r="AT23" s="98">
        <v>0</v>
      </c>
      <c r="AU23" s="98">
        <v>0</v>
      </c>
      <c r="AV23" s="98">
        <v>0</v>
      </c>
      <c r="AW23" s="98">
        <v>0</v>
      </c>
      <c r="AX23" s="98">
        <v>0</v>
      </c>
      <c r="AY23" s="98">
        <v>0</v>
      </c>
      <c r="AZ23" s="98">
        <v>0</v>
      </c>
      <c r="BA23" s="98">
        <v>0</v>
      </c>
      <c r="BB23" s="98">
        <v>0</v>
      </c>
      <c r="BC23" s="98">
        <v>0</v>
      </c>
      <c r="BD23" s="98">
        <v>0</v>
      </c>
      <c r="BE23" s="98">
        <v>0</v>
      </c>
      <c r="BF23" s="98">
        <v>0</v>
      </c>
      <c r="BG23" s="98">
        <v>0</v>
      </c>
      <c r="BH23" s="98">
        <v>0</v>
      </c>
      <c r="BI23" s="98">
        <v>0</v>
      </c>
      <c r="BJ23" s="98">
        <v>0</v>
      </c>
      <c r="BK23" s="98">
        <v>0</v>
      </c>
      <c r="BL23" s="98">
        <v>0</v>
      </c>
      <c r="BM23" s="98">
        <v>0</v>
      </c>
      <c r="BN23" s="87">
        <f>BN24+BN30</f>
        <v>0</v>
      </c>
      <c r="BO23" s="98">
        <v>0</v>
      </c>
      <c r="BP23" s="98">
        <v>0</v>
      </c>
      <c r="BQ23" s="87">
        <f>BQ24+BQ30</f>
        <v>0</v>
      </c>
      <c r="BR23" s="98">
        <v>0</v>
      </c>
    </row>
    <row r="24" spans="1:70" ht="93.75">
      <c r="A24" s="46" t="s">
        <v>615</v>
      </c>
      <c r="B24" s="47" t="s">
        <v>688</v>
      </c>
      <c r="C24" s="46"/>
      <c r="D24" s="17"/>
      <c r="E24" s="86">
        <f>E25</f>
        <v>0</v>
      </c>
      <c r="F24" s="86">
        <v>0</v>
      </c>
      <c r="G24" s="86">
        <v>0</v>
      </c>
      <c r="H24" s="86">
        <v>0</v>
      </c>
      <c r="I24" s="86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8">
        <v>0</v>
      </c>
      <c r="AE24" s="98">
        <v>0</v>
      </c>
      <c r="AF24" s="98">
        <v>0</v>
      </c>
      <c r="AG24" s="98">
        <v>0</v>
      </c>
      <c r="AH24" s="89">
        <v>0</v>
      </c>
      <c r="AI24" s="89">
        <v>0</v>
      </c>
      <c r="AJ24" s="86">
        <v>0</v>
      </c>
      <c r="AK24" s="89">
        <v>0</v>
      </c>
      <c r="AL24" s="87">
        <f>AL25</f>
        <v>0</v>
      </c>
      <c r="AM24" s="89">
        <v>0</v>
      </c>
      <c r="AN24" s="89">
        <v>0</v>
      </c>
      <c r="AO24" s="86">
        <v>0</v>
      </c>
      <c r="AP24" s="89">
        <v>0</v>
      </c>
      <c r="AQ24" s="89">
        <v>0</v>
      </c>
      <c r="AR24" s="89">
        <v>0</v>
      </c>
      <c r="AS24" s="89">
        <v>0</v>
      </c>
      <c r="AT24" s="89">
        <v>0</v>
      </c>
      <c r="AU24" s="89">
        <v>0</v>
      </c>
      <c r="AV24" s="89">
        <v>0</v>
      </c>
      <c r="AW24" s="89">
        <v>0</v>
      </c>
      <c r="AX24" s="89">
        <v>0</v>
      </c>
      <c r="AY24" s="89">
        <v>0</v>
      </c>
      <c r="AZ24" s="89">
        <v>0</v>
      </c>
      <c r="BA24" s="89">
        <v>0</v>
      </c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7">
        <f>BN25</f>
        <v>0</v>
      </c>
      <c r="BO24" s="89">
        <v>0</v>
      </c>
      <c r="BP24" s="89">
        <v>0</v>
      </c>
      <c r="BQ24" s="86">
        <v>0</v>
      </c>
      <c r="BR24" s="89">
        <v>0</v>
      </c>
    </row>
    <row r="25" spans="1:70" ht="37.5" customHeight="1">
      <c r="A25" s="46" t="s">
        <v>617</v>
      </c>
      <c r="B25" s="47" t="s">
        <v>689</v>
      </c>
      <c r="C25" s="46"/>
      <c r="D25" s="17"/>
      <c r="E25" s="89">
        <v>0</v>
      </c>
      <c r="F25" s="89">
        <v>0</v>
      </c>
      <c r="G25" s="89">
        <v>0</v>
      </c>
      <c r="H25" s="86">
        <v>0</v>
      </c>
      <c r="I25" s="89">
        <v>0</v>
      </c>
      <c r="J25" s="89">
        <v>0</v>
      </c>
      <c r="K25" s="89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98">
        <v>0</v>
      </c>
      <c r="AB25" s="98">
        <v>0</v>
      </c>
      <c r="AC25" s="98">
        <v>0</v>
      </c>
      <c r="AD25" s="98">
        <v>0</v>
      </c>
      <c r="AE25" s="98">
        <v>0</v>
      </c>
      <c r="AF25" s="98">
        <v>0</v>
      </c>
      <c r="AG25" s="98">
        <v>0</v>
      </c>
      <c r="AH25" s="98">
        <v>0</v>
      </c>
      <c r="AI25" s="89">
        <v>0</v>
      </c>
      <c r="AJ25" s="86">
        <v>0</v>
      </c>
      <c r="AK25" s="89">
        <v>0</v>
      </c>
      <c r="AL25" s="89">
        <v>0</v>
      </c>
      <c r="AM25" s="89">
        <v>0</v>
      </c>
      <c r="AN25" s="89">
        <v>0</v>
      </c>
      <c r="AO25" s="86">
        <v>0</v>
      </c>
      <c r="AP25" s="89">
        <v>0</v>
      </c>
      <c r="AQ25" s="89">
        <v>0</v>
      </c>
      <c r="AR25" s="89">
        <v>0</v>
      </c>
      <c r="AS25" s="89">
        <v>0</v>
      </c>
      <c r="AT25" s="89">
        <v>0</v>
      </c>
      <c r="AU25" s="89">
        <v>0</v>
      </c>
      <c r="AV25" s="89">
        <v>0</v>
      </c>
      <c r="AW25" s="89">
        <v>0</v>
      </c>
      <c r="AX25" s="89">
        <v>0</v>
      </c>
      <c r="AY25" s="89">
        <v>0</v>
      </c>
      <c r="AZ25" s="89">
        <v>0</v>
      </c>
      <c r="BA25" s="89">
        <v>0</v>
      </c>
      <c r="BB25" s="89">
        <v>0</v>
      </c>
      <c r="BC25" s="89">
        <v>0</v>
      </c>
      <c r="BD25" s="89">
        <v>0</v>
      </c>
      <c r="BE25" s="89">
        <v>0</v>
      </c>
      <c r="BF25" s="89">
        <v>0</v>
      </c>
      <c r="BG25" s="89">
        <v>0</v>
      </c>
      <c r="BH25" s="89">
        <v>0</v>
      </c>
      <c r="BI25" s="89">
        <v>0</v>
      </c>
      <c r="BJ25" s="89">
        <v>0</v>
      </c>
      <c r="BK25" s="89">
        <v>0</v>
      </c>
      <c r="BL25" s="89">
        <v>0</v>
      </c>
      <c r="BM25" s="89">
        <v>0</v>
      </c>
      <c r="BN25" s="89">
        <v>0</v>
      </c>
      <c r="BO25" s="89">
        <v>0</v>
      </c>
      <c r="BP25" s="89">
        <v>0</v>
      </c>
      <c r="BQ25" s="86">
        <v>0</v>
      </c>
      <c r="BR25" s="89">
        <v>0</v>
      </c>
    </row>
    <row r="26" spans="1:70" ht="71.25" customHeight="1">
      <c r="A26" s="48" t="s">
        <v>617</v>
      </c>
      <c r="B26" s="147" t="s">
        <v>1040</v>
      </c>
      <c r="C26" s="159" t="s">
        <v>1037</v>
      </c>
      <c r="D26" s="17"/>
      <c r="E26" s="89">
        <v>0</v>
      </c>
      <c r="F26" s="89">
        <v>0</v>
      </c>
      <c r="G26" s="89">
        <v>0</v>
      </c>
      <c r="H26" s="86">
        <v>0</v>
      </c>
      <c r="I26" s="89">
        <v>0</v>
      </c>
      <c r="J26" s="89">
        <v>0</v>
      </c>
      <c r="K26" s="89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  <c r="Z26" s="98">
        <v>0</v>
      </c>
      <c r="AA26" s="98">
        <v>0</v>
      </c>
      <c r="AB26" s="98">
        <v>0</v>
      </c>
      <c r="AC26" s="98">
        <v>0</v>
      </c>
      <c r="AD26" s="98">
        <v>0</v>
      </c>
      <c r="AE26" s="98">
        <v>0</v>
      </c>
      <c r="AF26" s="98">
        <v>0</v>
      </c>
      <c r="AG26" s="98">
        <v>0</v>
      </c>
      <c r="AH26" s="98">
        <v>0</v>
      </c>
      <c r="AI26" s="89">
        <v>0</v>
      </c>
      <c r="AJ26" s="86">
        <v>0</v>
      </c>
      <c r="AK26" s="89">
        <v>0</v>
      </c>
      <c r="AL26" s="89">
        <v>0</v>
      </c>
      <c r="AM26" s="89">
        <v>0</v>
      </c>
      <c r="AN26" s="89">
        <v>0</v>
      </c>
      <c r="AO26" s="86">
        <v>0</v>
      </c>
      <c r="AP26" s="89">
        <v>0</v>
      </c>
      <c r="AQ26" s="89">
        <v>0</v>
      </c>
      <c r="AR26" s="89">
        <v>0</v>
      </c>
      <c r="AS26" s="89">
        <v>0</v>
      </c>
      <c r="AT26" s="89">
        <v>0</v>
      </c>
      <c r="AU26" s="89">
        <v>0</v>
      </c>
      <c r="AV26" s="89">
        <v>0</v>
      </c>
      <c r="AW26" s="89">
        <v>0</v>
      </c>
      <c r="AX26" s="89">
        <v>0</v>
      </c>
      <c r="AY26" s="89">
        <v>0</v>
      </c>
      <c r="AZ26" s="89">
        <v>0</v>
      </c>
      <c r="BA26" s="89">
        <v>0</v>
      </c>
      <c r="BB26" s="89">
        <v>0</v>
      </c>
      <c r="BC26" s="89">
        <v>0</v>
      </c>
      <c r="BD26" s="89">
        <v>0</v>
      </c>
      <c r="BE26" s="89">
        <v>0</v>
      </c>
      <c r="BF26" s="89">
        <v>0</v>
      </c>
      <c r="BG26" s="89">
        <v>0</v>
      </c>
      <c r="BH26" s="89">
        <v>0</v>
      </c>
      <c r="BI26" s="89">
        <v>0</v>
      </c>
      <c r="BJ26" s="89">
        <v>0</v>
      </c>
      <c r="BK26" s="89">
        <v>0</v>
      </c>
      <c r="BL26" s="89">
        <v>0</v>
      </c>
      <c r="BM26" s="89">
        <v>0</v>
      </c>
      <c r="BN26" s="89">
        <v>0</v>
      </c>
      <c r="BO26" s="89">
        <v>0</v>
      </c>
      <c r="BP26" s="89">
        <v>0</v>
      </c>
      <c r="BQ26" s="86">
        <v>0</v>
      </c>
      <c r="BR26" s="89">
        <v>0</v>
      </c>
    </row>
    <row r="27" spans="1:70" ht="129" hidden="1" customHeight="1">
      <c r="A27" s="48" t="s">
        <v>617</v>
      </c>
      <c r="B27" s="151"/>
      <c r="C27" s="50"/>
      <c r="D27" s="17"/>
      <c r="E27" s="89">
        <v>0</v>
      </c>
      <c r="F27" s="89">
        <v>0</v>
      </c>
      <c r="G27" s="89">
        <v>0</v>
      </c>
      <c r="H27" s="86">
        <v>0</v>
      </c>
      <c r="I27" s="89">
        <v>0</v>
      </c>
      <c r="J27" s="89">
        <v>0</v>
      </c>
      <c r="K27" s="89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8">
        <v>0</v>
      </c>
      <c r="W27" s="98">
        <v>0</v>
      </c>
      <c r="X27" s="98">
        <v>0</v>
      </c>
      <c r="Y27" s="98">
        <v>0</v>
      </c>
      <c r="Z27" s="98">
        <v>0</v>
      </c>
      <c r="AA27" s="98">
        <v>0</v>
      </c>
      <c r="AB27" s="98">
        <v>0</v>
      </c>
      <c r="AC27" s="98">
        <v>0</v>
      </c>
      <c r="AD27" s="98">
        <v>0</v>
      </c>
      <c r="AE27" s="98">
        <v>0</v>
      </c>
      <c r="AF27" s="98">
        <v>0</v>
      </c>
      <c r="AG27" s="98">
        <v>0</v>
      </c>
      <c r="AH27" s="98">
        <v>0</v>
      </c>
      <c r="AI27" s="89">
        <v>0</v>
      </c>
      <c r="AJ27" s="86">
        <v>0</v>
      </c>
      <c r="AK27" s="89">
        <v>0</v>
      </c>
      <c r="AL27" s="89">
        <v>0</v>
      </c>
      <c r="AM27" s="89">
        <v>0</v>
      </c>
      <c r="AN27" s="89">
        <v>0</v>
      </c>
      <c r="AO27" s="86">
        <v>0</v>
      </c>
      <c r="AP27" s="89">
        <v>0</v>
      </c>
      <c r="AQ27" s="89">
        <v>0</v>
      </c>
      <c r="AR27" s="89">
        <v>0</v>
      </c>
      <c r="AS27" s="89">
        <v>0</v>
      </c>
      <c r="AT27" s="89">
        <v>0</v>
      </c>
      <c r="AU27" s="89">
        <v>0</v>
      </c>
      <c r="AV27" s="89">
        <v>0</v>
      </c>
      <c r="AW27" s="89">
        <v>0</v>
      </c>
      <c r="AX27" s="89">
        <v>0</v>
      </c>
      <c r="AY27" s="89">
        <v>0</v>
      </c>
      <c r="AZ27" s="89">
        <v>0</v>
      </c>
      <c r="BA27" s="89">
        <v>0</v>
      </c>
      <c r="BB27" s="89">
        <v>0</v>
      </c>
      <c r="BC27" s="89">
        <v>0</v>
      </c>
      <c r="BD27" s="89">
        <v>0</v>
      </c>
      <c r="BE27" s="89">
        <v>0</v>
      </c>
      <c r="BF27" s="89">
        <v>0</v>
      </c>
      <c r="BG27" s="89">
        <v>0</v>
      </c>
      <c r="BH27" s="89">
        <v>0</v>
      </c>
      <c r="BI27" s="89">
        <v>0</v>
      </c>
      <c r="BJ27" s="89">
        <v>0</v>
      </c>
      <c r="BK27" s="89">
        <v>0</v>
      </c>
      <c r="BL27" s="89">
        <v>0</v>
      </c>
      <c r="BM27" s="89">
        <v>0</v>
      </c>
      <c r="BN27" s="89">
        <v>0</v>
      </c>
      <c r="BO27" s="89">
        <v>0</v>
      </c>
      <c r="BP27" s="89">
        <v>0</v>
      </c>
      <c r="BQ27" s="86">
        <v>0</v>
      </c>
      <c r="BR27" s="89">
        <v>0</v>
      </c>
    </row>
    <row r="28" spans="1:70" ht="71.25" hidden="1" customHeight="1">
      <c r="A28" s="48" t="s">
        <v>617</v>
      </c>
      <c r="B28" s="69"/>
      <c r="C28" s="106"/>
      <c r="D28" s="17"/>
      <c r="E28" s="89">
        <v>0</v>
      </c>
      <c r="F28" s="89">
        <v>0</v>
      </c>
      <c r="G28" s="89">
        <v>0</v>
      </c>
      <c r="H28" s="86">
        <v>0</v>
      </c>
      <c r="I28" s="89">
        <v>0</v>
      </c>
      <c r="J28" s="89">
        <v>0</v>
      </c>
      <c r="K28" s="89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v>0</v>
      </c>
      <c r="R28" s="98">
        <v>0</v>
      </c>
      <c r="S28" s="98">
        <v>0</v>
      </c>
      <c r="T28" s="98">
        <v>0</v>
      </c>
      <c r="U28" s="98">
        <v>0</v>
      </c>
      <c r="V28" s="98">
        <v>0</v>
      </c>
      <c r="W28" s="98">
        <v>0</v>
      </c>
      <c r="X28" s="98">
        <v>0</v>
      </c>
      <c r="Y28" s="98">
        <v>0</v>
      </c>
      <c r="Z28" s="98">
        <v>0</v>
      </c>
      <c r="AA28" s="98">
        <v>0</v>
      </c>
      <c r="AB28" s="98">
        <v>0</v>
      </c>
      <c r="AC28" s="98">
        <v>0</v>
      </c>
      <c r="AD28" s="98">
        <v>0</v>
      </c>
      <c r="AE28" s="98">
        <v>0</v>
      </c>
      <c r="AF28" s="98">
        <v>0</v>
      </c>
      <c r="AG28" s="89">
        <v>0</v>
      </c>
      <c r="AH28" s="89">
        <v>0</v>
      </c>
      <c r="AI28" s="89">
        <v>0</v>
      </c>
      <c r="AJ28" s="86">
        <v>0</v>
      </c>
      <c r="AK28" s="89">
        <v>0</v>
      </c>
      <c r="AL28" s="89">
        <v>0</v>
      </c>
      <c r="AM28" s="89">
        <v>0</v>
      </c>
      <c r="AN28" s="89">
        <v>0</v>
      </c>
      <c r="AO28" s="86">
        <v>0</v>
      </c>
      <c r="AP28" s="89">
        <v>0</v>
      </c>
      <c r="AQ28" s="89">
        <v>0</v>
      </c>
      <c r="AR28" s="89">
        <v>0</v>
      </c>
      <c r="AS28" s="89">
        <v>0</v>
      </c>
      <c r="AT28" s="89">
        <v>0</v>
      </c>
      <c r="AU28" s="89">
        <v>0</v>
      </c>
      <c r="AV28" s="89">
        <v>0</v>
      </c>
      <c r="AW28" s="89">
        <v>0</v>
      </c>
      <c r="AX28" s="89">
        <v>0</v>
      </c>
      <c r="AY28" s="89">
        <v>0</v>
      </c>
      <c r="AZ28" s="89">
        <v>0</v>
      </c>
      <c r="BA28" s="89">
        <v>0</v>
      </c>
      <c r="BB28" s="89">
        <v>0</v>
      </c>
      <c r="BC28" s="89">
        <v>0</v>
      </c>
      <c r="BD28" s="89">
        <v>0</v>
      </c>
      <c r="BE28" s="89">
        <v>0</v>
      </c>
      <c r="BF28" s="89">
        <v>0</v>
      </c>
      <c r="BG28" s="89">
        <v>0</v>
      </c>
      <c r="BH28" s="89">
        <v>0</v>
      </c>
      <c r="BI28" s="89">
        <v>0</v>
      </c>
      <c r="BJ28" s="89">
        <v>0</v>
      </c>
      <c r="BK28" s="89">
        <v>0</v>
      </c>
      <c r="BL28" s="89">
        <v>0</v>
      </c>
      <c r="BM28" s="89">
        <v>0</v>
      </c>
      <c r="BN28" s="89">
        <v>0</v>
      </c>
      <c r="BO28" s="89">
        <v>0</v>
      </c>
      <c r="BP28" s="89">
        <v>0</v>
      </c>
      <c r="BQ28" s="86">
        <v>0</v>
      </c>
      <c r="BR28" s="89">
        <v>0</v>
      </c>
    </row>
    <row r="29" spans="1:70" ht="35.25" hidden="1" customHeight="1">
      <c r="A29" s="48" t="s">
        <v>617</v>
      </c>
      <c r="B29" s="49"/>
      <c r="C29" s="106"/>
      <c r="D29" s="17"/>
      <c r="E29" s="89">
        <v>0</v>
      </c>
      <c r="F29" s="89">
        <v>0</v>
      </c>
      <c r="G29" s="89">
        <v>0</v>
      </c>
      <c r="H29" s="86">
        <v>0</v>
      </c>
      <c r="I29" s="89">
        <v>0</v>
      </c>
      <c r="J29" s="89">
        <v>0</v>
      </c>
      <c r="K29" s="89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8">
        <v>0</v>
      </c>
      <c r="AD29" s="98">
        <v>0</v>
      </c>
      <c r="AE29" s="98">
        <v>0</v>
      </c>
      <c r="AF29" s="98">
        <v>0</v>
      </c>
      <c r="AG29" s="89">
        <v>0</v>
      </c>
      <c r="AH29" s="89">
        <v>0</v>
      </c>
      <c r="AI29" s="89">
        <v>0</v>
      </c>
      <c r="AJ29" s="86">
        <v>0</v>
      </c>
      <c r="AK29" s="89">
        <v>0</v>
      </c>
      <c r="AL29" s="89">
        <v>0</v>
      </c>
      <c r="AM29" s="89">
        <v>0</v>
      </c>
      <c r="AN29" s="89">
        <v>0</v>
      </c>
      <c r="AO29" s="86">
        <v>0</v>
      </c>
      <c r="AP29" s="89">
        <v>0</v>
      </c>
      <c r="AQ29" s="89">
        <v>0</v>
      </c>
      <c r="AR29" s="89">
        <v>0</v>
      </c>
      <c r="AS29" s="89">
        <v>0</v>
      </c>
      <c r="AT29" s="89">
        <v>0</v>
      </c>
      <c r="AU29" s="89">
        <v>0</v>
      </c>
      <c r="AV29" s="89">
        <v>0</v>
      </c>
      <c r="AW29" s="89">
        <v>0</v>
      </c>
      <c r="AX29" s="89">
        <v>0</v>
      </c>
      <c r="AY29" s="89">
        <v>0</v>
      </c>
      <c r="AZ29" s="89">
        <v>0</v>
      </c>
      <c r="BA29" s="89">
        <v>0</v>
      </c>
      <c r="BB29" s="89">
        <v>0</v>
      </c>
      <c r="BC29" s="89">
        <v>0</v>
      </c>
      <c r="BD29" s="89">
        <v>0</v>
      </c>
      <c r="BE29" s="89">
        <v>0</v>
      </c>
      <c r="BF29" s="89">
        <v>0</v>
      </c>
      <c r="BG29" s="89">
        <v>0</v>
      </c>
      <c r="BH29" s="89">
        <v>0</v>
      </c>
      <c r="BI29" s="89">
        <v>0</v>
      </c>
      <c r="BJ29" s="89">
        <v>0</v>
      </c>
      <c r="BK29" s="89">
        <v>0</v>
      </c>
      <c r="BL29" s="89">
        <v>0</v>
      </c>
      <c r="BM29" s="89">
        <v>0</v>
      </c>
      <c r="BN29" s="89">
        <v>0</v>
      </c>
      <c r="BO29" s="89">
        <v>0</v>
      </c>
      <c r="BP29" s="89">
        <v>0</v>
      </c>
      <c r="BQ29" s="86">
        <v>0</v>
      </c>
      <c r="BR29" s="89">
        <v>0</v>
      </c>
    </row>
    <row r="30" spans="1:70" ht="47.25" hidden="1">
      <c r="A30" s="59" t="s">
        <v>630</v>
      </c>
      <c r="B30" s="40" t="s">
        <v>690</v>
      </c>
      <c r="C30" s="50"/>
      <c r="D30" s="17"/>
      <c r="E30" s="89"/>
      <c r="F30" s="89"/>
      <c r="G30" s="89"/>
      <c r="H30" s="87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7"/>
      <c r="AK30" s="89"/>
      <c r="AL30" s="89"/>
      <c r="AM30" s="89"/>
      <c r="AN30" s="89"/>
      <c r="AO30" s="87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7"/>
      <c r="BR30" s="89"/>
    </row>
    <row r="31" spans="1:70" ht="31.5" hidden="1">
      <c r="A31" s="46" t="s">
        <v>691</v>
      </c>
      <c r="B31" s="40" t="s">
        <v>692</v>
      </c>
      <c r="C31" s="50"/>
      <c r="D31" s="17"/>
      <c r="E31" s="89"/>
      <c r="F31" s="89"/>
      <c r="G31" s="89"/>
      <c r="H31" s="87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7"/>
      <c r="AK31" s="89"/>
      <c r="AL31" s="89"/>
      <c r="AM31" s="89"/>
      <c r="AN31" s="89"/>
      <c r="AO31" s="87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7"/>
      <c r="BR31" s="89"/>
    </row>
    <row r="32" spans="1:70" hidden="1">
      <c r="A32" s="48" t="s">
        <v>691</v>
      </c>
      <c r="B32" s="49"/>
      <c r="C32" s="50"/>
      <c r="D32" s="17"/>
      <c r="E32" s="89"/>
      <c r="F32" s="89"/>
      <c r="G32" s="89"/>
      <c r="H32" s="90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90"/>
      <c r="AK32" s="89"/>
      <c r="AL32" s="89"/>
      <c r="AM32" s="89"/>
      <c r="AN32" s="89"/>
      <c r="AO32" s="90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90"/>
      <c r="BR32" s="89"/>
    </row>
    <row r="33" spans="1:70" hidden="1">
      <c r="A33" s="48" t="s">
        <v>691</v>
      </c>
      <c r="B33" s="49"/>
      <c r="C33" s="50"/>
      <c r="D33" s="17"/>
      <c r="E33" s="89"/>
      <c r="F33" s="89"/>
      <c r="G33" s="89"/>
      <c r="H33" s="90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90"/>
      <c r="AK33" s="89"/>
      <c r="AL33" s="89"/>
      <c r="AM33" s="89"/>
      <c r="AN33" s="89"/>
      <c r="AO33" s="90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17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90"/>
      <c r="BR33" s="89"/>
    </row>
    <row r="34" spans="1:70" ht="37.5">
      <c r="A34" s="46" t="s">
        <v>195</v>
      </c>
      <c r="B34" s="63" t="s">
        <v>693</v>
      </c>
      <c r="C34" s="64"/>
      <c r="D34" s="97"/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  <c r="AC34" s="89">
        <v>0</v>
      </c>
      <c r="AD34" s="89">
        <v>0</v>
      </c>
      <c r="AE34" s="89">
        <v>0</v>
      </c>
      <c r="AF34" s="89">
        <v>0</v>
      </c>
      <c r="AG34" s="89">
        <v>0</v>
      </c>
      <c r="AH34" s="89">
        <v>0</v>
      </c>
      <c r="AI34" s="89">
        <v>0</v>
      </c>
      <c r="AJ34" s="89">
        <v>0</v>
      </c>
      <c r="AK34" s="89">
        <v>0</v>
      </c>
      <c r="AL34" s="89">
        <v>0</v>
      </c>
      <c r="AM34" s="89">
        <v>0</v>
      </c>
      <c r="AN34" s="89">
        <v>0</v>
      </c>
      <c r="AO34" s="89">
        <v>0</v>
      </c>
      <c r="AP34" s="89">
        <v>0</v>
      </c>
      <c r="AQ34" s="89">
        <v>0</v>
      </c>
      <c r="AR34" s="89">
        <v>0</v>
      </c>
      <c r="AS34" s="89">
        <v>0</v>
      </c>
      <c r="AT34" s="89">
        <v>0</v>
      </c>
      <c r="AU34" s="89">
        <v>0</v>
      </c>
      <c r="AV34" s="89">
        <v>0</v>
      </c>
      <c r="AW34" s="89">
        <v>0</v>
      </c>
      <c r="AX34" s="89">
        <v>0</v>
      </c>
      <c r="AY34" s="89">
        <v>0</v>
      </c>
      <c r="AZ34" s="89">
        <v>0</v>
      </c>
      <c r="BA34" s="89">
        <v>0</v>
      </c>
      <c r="BB34" s="89">
        <v>0</v>
      </c>
      <c r="BC34" s="89">
        <v>0</v>
      </c>
      <c r="BD34" s="89">
        <v>0</v>
      </c>
      <c r="BE34" s="89">
        <v>0</v>
      </c>
      <c r="BF34" s="89">
        <v>0</v>
      </c>
      <c r="BG34" s="89">
        <v>0</v>
      </c>
      <c r="BH34" s="89">
        <v>0</v>
      </c>
      <c r="BI34" s="89">
        <v>0</v>
      </c>
      <c r="BJ34" s="89">
        <v>0</v>
      </c>
      <c r="BK34" s="89">
        <v>0</v>
      </c>
      <c r="BL34" s="89">
        <v>0</v>
      </c>
      <c r="BM34" s="89">
        <v>0</v>
      </c>
      <c r="BN34" s="89">
        <v>0</v>
      </c>
      <c r="BO34" s="89">
        <v>0</v>
      </c>
      <c r="BP34" s="89">
        <v>0</v>
      </c>
      <c r="BQ34" s="89">
        <v>0</v>
      </c>
      <c r="BR34" s="89">
        <v>0</v>
      </c>
    </row>
  </sheetData>
  <mergeCells count="20">
    <mergeCell ref="A16:A19"/>
    <mergeCell ref="B16:B19"/>
    <mergeCell ref="C16:C19"/>
    <mergeCell ref="D16:D19"/>
    <mergeCell ref="E16:BR16"/>
    <mergeCell ref="E17:AK17"/>
    <mergeCell ref="AL17:BR17"/>
    <mergeCell ref="E18:K18"/>
    <mergeCell ref="L18:R18"/>
    <mergeCell ref="S18:Y18"/>
    <mergeCell ref="Z18:AF18"/>
    <mergeCell ref="AG18:AK18"/>
    <mergeCell ref="AL18:AR18"/>
    <mergeCell ref="AS18:AY18"/>
    <mergeCell ref="AZ18:BF18"/>
    <mergeCell ref="BG18:BM18"/>
    <mergeCell ref="BN18:BR18"/>
    <mergeCell ref="K5:BR5"/>
    <mergeCell ref="K6:BR6"/>
    <mergeCell ref="K7:BR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26:B27" xr:uid="{26C8846E-0486-4150-8CAF-40A2FEC83BBA}">
      <formula1>900</formula1>
    </dataValidation>
  </dataValidations>
  <pageMargins left="0.7" right="0.7" top="0.75" bottom="0.75" header="0.3" footer="0.3"/>
  <pageSetup paperSize="9" scale="1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</sheetPr>
  <dimension ref="A1:AH33"/>
  <sheetViews>
    <sheetView topLeftCell="A6" zoomScale="60" workbookViewId="0">
      <selection activeCell="C52" sqref="C52"/>
    </sheetView>
  </sheetViews>
  <sheetFormatPr defaultColWidth="9.140625" defaultRowHeight="18.75"/>
  <cols>
    <col min="1" max="1" width="13.28515625" style="20" bestFit="1" customWidth="1"/>
    <col min="2" max="2" width="51.7109375" style="20" bestFit="1" customWidth="1"/>
    <col min="3" max="3" width="30.5703125" style="20" bestFit="1" customWidth="1"/>
    <col min="4" max="4" width="39.140625" style="20" bestFit="1" customWidth="1"/>
    <col min="5" max="5" width="12.28515625" style="20" bestFit="1" customWidth="1"/>
    <col min="6" max="8" width="9.140625" style="20" bestFit="1"/>
    <col min="9" max="9" width="12.28515625" style="20" bestFit="1" customWidth="1"/>
    <col min="10" max="10" width="10.85546875" style="20" bestFit="1" customWidth="1"/>
    <col min="11" max="11" width="9.140625" style="20" bestFit="1"/>
    <col min="12" max="12" width="10.5703125" style="20" bestFit="1" customWidth="1"/>
    <col min="13" max="21" width="9.140625" style="20" bestFit="1"/>
    <col min="22" max="22" width="11.7109375" style="20" bestFit="1" customWidth="1"/>
    <col min="23" max="29" width="9.140625" style="20" bestFit="1"/>
    <col min="30" max="30" width="10.85546875" style="20" bestFit="1" customWidth="1"/>
    <col min="31" max="34" width="9.140625" style="20" bestFit="1"/>
    <col min="35" max="35" width="2.140625" style="20" bestFit="1" customWidth="1"/>
    <col min="36" max="36" width="9.140625" style="20" bestFit="1"/>
    <col min="37" max="16384" width="9.140625" style="20"/>
  </cols>
  <sheetData>
    <row r="1" spans="1:34">
      <c r="AH1" s="24" t="s">
        <v>777</v>
      </c>
    </row>
    <row r="2" spans="1:34">
      <c r="AH2" s="24" t="s">
        <v>1</v>
      </c>
    </row>
    <row r="3" spans="1:34">
      <c r="AH3" s="24" t="s">
        <v>2</v>
      </c>
    </row>
    <row r="5" spans="1:34" ht="18.75" customHeight="1">
      <c r="A5" s="375" t="s">
        <v>778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</row>
    <row r="6" spans="1:34">
      <c r="A6" s="375" t="s">
        <v>65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375"/>
    </row>
    <row r="7" spans="1:34" ht="20.25" customHeight="1">
      <c r="A7" s="375" t="s">
        <v>779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</row>
    <row r="8" spans="1:34">
      <c r="A8" s="375" t="s">
        <v>1061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</row>
    <row r="10" spans="1:34">
      <c r="L10" s="34" t="s">
        <v>1057</v>
      </c>
    </row>
    <row r="11" spans="1:34">
      <c r="L11" s="34" t="s">
        <v>1035</v>
      </c>
    </row>
    <row r="12" spans="1:34">
      <c r="L12" s="34" t="s">
        <v>1036</v>
      </c>
    </row>
    <row r="13" spans="1:34" ht="11.25" customHeight="1">
      <c r="I13" s="36" t="s">
        <v>9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5" spans="1:34" ht="97.5" customHeight="1">
      <c r="A15" s="354" t="s">
        <v>10</v>
      </c>
      <c r="B15" s="354" t="s">
        <v>11</v>
      </c>
      <c r="C15" s="354" t="s">
        <v>12</v>
      </c>
      <c r="D15" s="354" t="s">
        <v>68</v>
      </c>
      <c r="E15" s="354" t="s">
        <v>1048</v>
      </c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</row>
    <row r="16" spans="1:34">
      <c r="A16" s="354"/>
      <c r="B16" s="354"/>
      <c r="C16" s="354"/>
      <c r="D16" s="354"/>
      <c r="E16" s="354" t="s">
        <v>21</v>
      </c>
      <c r="F16" s="354"/>
      <c r="G16" s="354"/>
      <c r="H16" s="354"/>
      <c r="I16" s="354"/>
      <c r="J16" s="354" t="s">
        <v>22</v>
      </c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</row>
    <row r="17" spans="1:34">
      <c r="A17" s="354"/>
      <c r="B17" s="354"/>
      <c r="C17" s="354"/>
      <c r="D17" s="354"/>
      <c r="E17" s="354" t="s">
        <v>680</v>
      </c>
      <c r="F17" s="354"/>
      <c r="G17" s="354"/>
      <c r="H17" s="354"/>
      <c r="I17" s="354"/>
      <c r="J17" s="354" t="s">
        <v>680</v>
      </c>
      <c r="K17" s="354"/>
      <c r="L17" s="354"/>
      <c r="M17" s="354"/>
      <c r="N17" s="354"/>
      <c r="O17" s="354" t="s">
        <v>681</v>
      </c>
      <c r="P17" s="354"/>
      <c r="Q17" s="354"/>
      <c r="R17" s="354"/>
      <c r="S17" s="354"/>
      <c r="T17" s="354" t="s">
        <v>682</v>
      </c>
      <c r="U17" s="354"/>
      <c r="V17" s="354"/>
      <c r="W17" s="354"/>
      <c r="X17" s="354"/>
      <c r="Y17" s="354" t="s">
        <v>683</v>
      </c>
      <c r="Z17" s="354"/>
      <c r="AA17" s="354"/>
      <c r="AB17" s="354"/>
      <c r="AC17" s="354"/>
      <c r="AD17" s="354" t="s">
        <v>684</v>
      </c>
      <c r="AE17" s="354"/>
      <c r="AF17" s="354"/>
      <c r="AG17" s="354"/>
      <c r="AH17" s="354"/>
    </row>
    <row r="18" spans="1:34" ht="37.5">
      <c r="A18" s="354"/>
      <c r="B18" s="354"/>
      <c r="C18" s="354"/>
      <c r="D18" s="354"/>
      <c r="E18" s="17" t="s">
        <v>58</v>
      </c>
      <c r="F18" s="17" t="s">
        <v>59</v>
      </c>
      <c r="G18" s="17" t="s">
        <v>60</v>
      </c>
      <c r="H18" s="17" t="s">
        <v>61</v>
      </c>
      <c r="I18" s="17" t="s">
        <v>62</v>
      </c>
      <c r="J18" s="17" t="s">
        <v>58</v>
      </c>
      <c r="K18" s="17" t="s">
        <v>59</v>
      </c>
      <c r="L18" s="17" t="s">
        <v>60</v>
      </c>
      <c r="M18" s="17" t="s">
        <v>61</v>
      </c>
      <c r="N18" s="17" t="s">
        <v>62</v>
      </c>
      <c r="O18" s="17" t="s">
        <v>58</v>
      </c>
      <c r="P18" s="17" t="s">
        <v>59</v>
      </c>
      <c r="Q18" s="17" t="s">
        <v>60</v>
      </c>
      <c r="R18" s="17" t="s">
        <v>61</v>
      </c>
      <c r="S18" s="17" t="s">
        <v>62</v>
      </c>
      <c r="T18" s="17" t="s">
        <v>58</v>
      </c>
      <c r="U18" s="17" t="s">
        <v>59</v>
      </c>
      <c r="V18" s="17" t="s">
        <v>60</v>
      </c>
      <c r="W18" s="17" t="s">
        <v>61</v>
      </c>
      <c r="X18" s="17" t="s">
        <v>62</v>
      </c>
      <c r="Y18" s="17" t="s">
        <v>58</v>
      </c>
      <c r="Z18" s="17" t="s">
        <v>59</v>
      </c>
      <c r="AA18" s="17" t="s">
        <v>60</v>
      </c>
      <c r="AB18" s="17" t="s">
        <v>61</v>
      </c>
      <c r="AC18" s="17" t="s">
        <v>62</v>
      </c>
      <c r="AD18" s="17" t="s">
        <v>58</v>
      </c>
      <c r="AE18" s="17" t="s">
        <v>59</v>
      </c>
      <c r="AF18" s="17" t="s">
        <v>60</v>
      </c>
      <c r="AG18" s="17" t="s">
        <v>61</v>
      </c>
      <c r="AH18" s="17" t="s">
        <v>62</v>
      </c>
    </row>
    <row r="19" spans="1:34">
      <c r="A19" s="17">
        <v>1</v>
      </c>
      <c r="B19" s="17">
        <v>2</v>
      </c>
      <c r="C19" s="17">
        <v>3</v>
      </c>
      <c r="D19" s="17">
        <v>4</v>
      </c>
      <c r="E19" s="17" t="s">
        <v>707</v>
      </c>
      <c r="F19" s="17" t="s">
        <v>708</v>
      </c>
      <c r="G19" s="17" t="s">
        <v>709</v>
      </c>
      <c r="H19" s="17" t="s">
        <v>710</v>
      </c>
      <c r="I19" s="17" t="s">
        <v>711</v>
      </c>
      <c r="J19" s="17" t="s">
        <v>742</v>
      </c>
      <c r="K19" s="17" t="s">
        <v>743</v>
      </c>
      <c r="L19" s="17" t="s">
        <v>744</v>
      </c>
      <c r="M19" s="17" t="s">
        <v>745</v>
      </c>
      <c r="N19" s="17" t="s">
        <v>746</v>
      </c>
      <c r="O19" s="17" t="s">
        <v>780</v>
      </c>
      <c r="P19" s="17" t="s">
        <v>781</v>
      </c>
      <c r="Q19" s="17" t="s">
        <v>782</v>
      </c>
      <c r="R19" s="17" t="s">
        <v>783</v>
      </c>
      <c r="S19" s="17" t="s">
        <v>784</v>
      </c>
      <c r="T19" s="17" t="s">
        <v>785</v>
      </c>
      <c r="U19" s="17" t="s">
        <v>786</v>
      </c>
      <c r="V19" s="17" t="s">
        <v>787</v>
      </c>
      <c r="W19" s="17" t="s">
        <v>788</v>
      </c>
      <c r="X19" s="17" t="s">
        <v>789</v>
      </c>
      <c r="Y19" s="17" t="s">
        <v>790</v>
      </c>
      <c r="Z19" s="17" t="s">
        <v>791</v>
      </c>
      <c r="AA19" s="17" t="s">
        <v>792</v>
      </c>
      <c r="AB19" s="17" t="s">
        <v>793</v>
      </c>
      <c r="AC19" s="17" t="s">
        <v>794</v>
      </c>
      <c r="AD19" s="17" t="s">
        <v>795</v>
      </c>
      <c r="AE19" s="17" t="s">
        <v>796</v>
      </c>
      <c r="AF19" s="17" t="s">
        <v>797</v>
      </c>
      <c r="AG19" s="17" t="s">
        <v>798</v>
      </c>
      <c r="AH19" s="17" t="s">
        <v>799</v>
      </c>
    </row>
    <row r="20" spans="1:34" ht="30" customHeight="1">
      <c r="A20" s="39"/>
      <c r="B20" s="40" t="s">
        <v>31</v>
      </c>
      <c r="C20" s="41"/>
      <c r="D20" s="18"/>
      <c r="E20" s="87">
        <f t="shared" ref="E20:F20" si="0">E21</f>
        <v>0</v>
      </c>
      <c r="F20" s="87">
        <f t="shared" si="0"/>
        <v>0</v>
      </c>
      <c r="G20" s="87">
        <f>G21</f>
        <v>0</v>
      </c>
      <c r="H20" s="87">
        <f t="shared" ref="H20:N20" si="1">H21</f>
        <v>0</v>
      </c>
      <c r="I20" s="87">
        <f t="shared" si="1"/>
        <v>0</v>
      </c>
      <c r="J20" s="87">
        <f t="shared" si="1"/>
        <v>0</v>
      </c>
      <c r="K20" s="87">
        <f t="shared" si="1"/>
        <v>0</v>
      </c>
      <c r="L20" s="87">
        <f t="shared" si="1"/>
        <v>0</v>
      </c>
      <c r="M20" s="87">
        <f t="shared" si="1"/>
        <v>0</v>
      </c>
      <c r="N20" s="87">
        <f t="shared" si="1"/>
        <v>0</v>
      </c>
      <c r="O20" s="87">
        <f t="shared" ref="O20:P20" si="2">O21</f>
        <v>0</v>
      </c>
      <c r="P20" s="87">
        <f t="shared" si="2"/>
        <v>0</v>
      </c>
      <c r="Q20" s="87">
        <f>Q21</f>
        <v>0</v>
      </c>
      <c r="R20" s="87">
        <f t="shared" ref="R20:V20" si="3">R21</f>
        <v>0</v>
      </c>
      <c r="S20" s="87">
        <f t="shared" si="3"/>
        <v>0</v>
      </c>
      <c r="T20" s="87">
        <f t="shared" si="3"/>
        <v>0</v>
      </c>
      <c r="U20" s="87">
        <f t="shared" si="3"/>
        <v>0</v>
      </c>
      <c r="V20" s="87">
        <f t="shared" si="3"/>
        <v>0</v>
      </c>
      <c r="W20" s="87">
        <f>W21</f>
        <v>0</v>
      </c>
      <c r="X20" s="87">
        <f t="shared" ref="X20:AH20" si="4">X21</f>
        <v>0</v>
      </c>
      <c r="Y20" s="87">
        <f t="shared" si="4"/>
        <v>0</v>
      </c>
      <c r="Z20" s="87">
        <f t="shared" si="4"/>
        <v>0</v>
      </c>
      <c r="AA20" s="87">
        <f t="shared" si="4"/>
        <v>0</v>
      </c>
      <c r="AB20" s="87">
        <f t="shared" si="4"/>
        <v>0</v>
      </c>
      <c r="AC20" s="87">
        <f t="shared" si="4"/>
        <v>0</v>
      </c>
      <c r="AD20" s="87">
        <f t="shared" si="4"/>
        <v>0</v>
      </c>
      <c r="AE20" s="87">
        <f t="shared" si="4"/>
        <v>0</v>
      </c>
      <c r="AF20" s="87">
        <f t="shared" si="4"/>
        <v>0</v>
      </c>
      <c r="AG20" s="87">
        <f t="shared" si="4"/>
        <v>0</v>
      </c>
      <c r="AH20" s="87">
        <f t="shared" si="4"/>
        <v>0</v>
      </c>
    </row>
    <row r="21" spans="1:34">
      <c r="A21" s="46" t="s">
        <v>685</v>
      </c>
      <c r="B21" s="47" t="s">
        <v>686</v>
      </c>
      <c r="C21" s="46"/>
      <c r="D21" s="17"/>
      <c r="E21" s="87">
        <f t="shared" ref="E21:F21" si="5">E22+E33</f>
        <v>0</v>
      </c>
      <c r="F21" s="87">
        <f t="shared" si="5"/>
        <v>0</v>
      </c>
      <c r="G21" s="87">
        <f>G22+G33</f>
        <v>0</v>
      </c>
      <c r="H21" s="87">
        <f t="shared" ref="H21:J21" si="6">H22+H33</f>
        <v>0</v>
      </c>
      <c r="I21" s="87">
        <f t="shared" si="6"/>
        <v>0</v>
      </c>
      <c r="J21" s="87">
        <f t="shared" si="6"/>
        <v>0</v>
      </c>
      <c r="K21" s="87">
        <f t="shared" ref="K21:N21" si="7">K22+K33</f>
        <v>0</v>
      </c>
      <c r="L21" s="87">
        <f t="shared" si="7"/>
        <v>0</v>
      </c>
      <c r="M21" s="87">
        <f t="shared" si="7"/>
        <v>0</v>
      </c>
      <c r="N21" s="87">
        <f t="shared" si="7"/>
        <v>0</v>
      </c>
      <c r="O21" s="87">
        <f t="shared" ref="O21:P21" si="8">O22+O33</f>
        <v>0</v>
      </c>
      <c r="P21" s="87">
        <f t="shared" si="8"/>
        <v>0</v>
      </c>
      <c r="Q21" s="87">
        <f>Q22+Q33</f>
        <v>0</v>
      </c>
      <c r="R21" s="87">
        <f t="shared" ref="R21:V21" si="9">R22+R33</f>
        <v>0</v>
      </c>
      <c r="S21" s="87">
        <f t="shared" si="9"/>
        <v>0</v>
      </c>
      <c r="T21" s="87">
        <f t="shared" si="9"/>
        <v>0</v>
      </c>
      <c r="U21" s="87">
        <f t="shared" si="9"/>
        <v>0</v>
      </c>
      <c r="V21" s="87">
        <f t="shared" si="9"/>
        <v>0</v>
      </c>
      <c r="W21" s="87">
        <f>W22+W33</f>
        <v>0</v>
      </c>
      <c r="X21" s="87">
        <f t="shared" ref="X21:AH21" si="10">X22+X33</f>
        <v>0</v>
      </c>
      <c r="Y21" s="87">
        <f t="shared" si="10"/>
        <v>0</v>
      </c>
      <c r="Z21" s="87">
        <f t="shared" si="10"/>
        <v>0</v>
      </c>
      <c r="AA21" s="87">
        <f t="shared" si="10"/>
        <v>0</v>
      </c>
      <c r="AB21" s="87">
        <f t="shared" si="10"/>
        <v>0</v>
      </c>
      <c r="AC21" s="87">
        <f t="shared" si="10"/>
        <v>0</v>
      </c>
      <c r="AD21" s="87">
        <f t="shared" si="10"/>
        <v>0</v>
      </c>
      <c r="AE21" s="87">
        <f t="shared" si="10"/>
        <v>0</v>
      </c>
      <c r="AF21" s="87">
        <f t="shared" si="10"/>
        <v>0</v>
      </c>
      <c r="AG21" s="87">
        <f t="shared" si="10"/>
        <v>0</v>
      </c>
      <c r="AH21" s="87">
        <f t="shared" si="10"/>
        <v>0</v>
      </c>
    </row>
    <row r="22" spans="1:34" ht="56.25">
      <c r="A22" s="46" t="s">
        <v>187</v>
      </c>
      <c r="B22" s="47" t="s">
        <v>687</v>
      </c>
      <c r="C22" s="46"/>
      <c r="D22" s="17"/>
      <c r="E22" s="87">
        <f t="shared" ref="E22:F22" si="11">E23+E29</f>
        <v>0</v>
      </c>
      <c r="F22" s="87">
        <f t="shared" si="11"/>
        <v>0</v>
      </c>
      <c r="G22" s="87">
        <f>G23+G29</f>
        <v>0</v>
      </c>
      <c r="H22" s="87">
        <f t="shared" ref="H22:J22" si="12">H23+H29</f>
        <v>0</v>
      </c>
      <c r="I22" s="87">
        <f>I23+I29</f>
        <v>0</v>
      </c>
      <c r="J22" s="87">
        <f t="shared" si="12"/>
        <v>0</v>
      </c>
      <c r="K22" s="87">
        <f t="shared" ref="K22:N22" si="13">K23+K29</f>
        <v>0</v>
      </c>
      <c r="L22" s="87">
        <f t="shared" si="13"/>
        <v>0</v>
      </c>
      <c r="M22" s="87">
        <f t="shared" si="13"/>
        <v>0</v>
      </c>
      <c r="N22" s="87">
        <f t="shared" si="13"/>
        <v>0</v>
      </c>
      <c r="O22" s="87">
        <f t="shared" ref="O22:P22" si="14">O23+O29</f>
        <v>0</v>
      </c>
      <c r="P22" s="87">
        <f t="shared" si="14"/>
        <v>0</v>
      </c>
      <c r="Q22" s="87">
        <f>Q23+Q29</f>
        <v>0</v>
      </c>
      <c r="R22" s="87">
        <f t="shared" ref="R22:V22" si="15">R23+R29</f>
        <v>0</v>
      </c>
      <c r="S22" s="87">
        <f t="shared" si="15"/>
        <v>0</v>
      </c>
      <c r="T22" s="87">
        <f t="shared" si="15"/>
        <v>0</v>
      </c>
      <c r="U22" s="87">
        <f t="shared" si="15"/>
        <v>0</v>
      </c>
      <c r="V22" s="87">
        <f t="shared" si="15"/>
        <v>0</v>
      </c>
      <c r="W22" s="87">
        <f>W23+W29</f>
        <v>0</v>
      </c>
      <c r="X22" s="87">
        <f t="shared" ref="X22:AH22" si="16">X23+X29</f>
        <v>0</v>
      </c>
      <c r="Y22" s="87">
        <f t="shared" si="16"/>
        <v>0</v>
      </c>
      <c r="Z22" s="87">
        <f t="shared" si="16"/>
        <v>0</v>
      </c>
      <c r="AA22" s="87">
        <f t="shared" si="16"/>
        <v>0</v>
      </c>
      <c r="AB22" s="87">
        <f t="shared" si="16"/>
        <v>0</v>
      </c>
      <c r="AC22" s="87">
        <f t="shared" si="16"/>
        <v>0</v>
      </c>
      <c r="AD22" s="87">
        <f t="shared" si="16"/>
        <v>0</v>
      </c>
      <c r="AE22" s="87">
        <f t="shared" si="16"/>
        <v>0</v>
      </c>
      <c r="AF22" s="87">
        <f t="shared" si="16"/>
        <v>0</v>
      </c>
      <c r="AG22" s="87">
        <f t="shared" si="16"/>
        <v>0</v>
      </c>
      <c r="AH22" s="87">
        <f t="shared" si="16"/>
        <v>0</v>
      </c>
    </row>
    <row r="23" spans="1:34" ht="93.75">
      <c r="A23" s="46" t="s">
        <v>615</v>
      </c>
      <c r="B23" s="47" t="s">
        <v>688</v>
      </c>
      <c r="C23" s="46"/>
      <c r="D23" s="17"/>
      <c r="E23" s="87">
        <f>E24</f>
        <v>0</v>
      </c>
      <c r="F23" s="86">
        <v>0</v>
      </c>
      <c r="G23" s="86">
        <v>0</v>
      </c>
      <c r="H23" s="86">
        <v>0</v>
      </c>
      <c r="I23" s="86">
        <v>0</v>
      </c>
      <c r="J23" s="87">
        <f>J24</f>
        <v>0</v>
      </c>
      <c r="K23" s="86">
        <v>0</v>
      </c>
      <c r="L23" s="86">
        <v>0</v>
      </c>
      <c r="M23" s="86">
        <v>0</v>
      </c>
      <c r="N23" s="86">
        <v>0</v>
      </c>
      <c r="O23" s="87">
        <f>O24</f>
        <v>0</v>
      </c>
      <c r="P23" s="86">
        <v>0</v>
      </c>
      <c r="Q23" s="86">
        <v>0</v>
      </c>
      <c r="R23" s="86">
        <v>0</v>
      </c>
      <c r="S23" s="86">
        <v>0</v>
      </c>
      <c r="T23" s="87">
        <f>T24</f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86">
        <v>0</v>
      </c>
    </row>
    <row r="24" spans="1:34" ht="37.5">
      <c r="A24" s="46" t="s">
        <v>617</v>
      </c>
      <c r="B24" s="47" t="s">
        <v>689</v>
      </c>
      <c r="C24" s="46"/>
      <c r="D24" s="17"/>
      <c r="E24" s="89">
        <v>0</v>
      </c>
      <c r="F24" s="89">
        <v>0</v>
      </c>
      <c r="G24" s="86">
        <v>0</v>
      </c>
      <c r="H24" s="89">
        <v>0</v>
      </c>
      <c r="I24" s="89">
        <v>0</v>
      </c>
      <c r="J24" s="89">
        <f>J28</f>
        <v>0</v>
      </c>
      <c r="K24" s="89">
        <v>0</v>
      </c>
      <c r="L24" s="89">
        <v>0</v>
      </c>
      <c r="M24" s="89">
        <v>0</v>
      </c>
      <c r="N24" s="89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86">
        <v>0</v>
      </c>
      <c r="AB24" s="86">
        <v>0</v>
      </c>
      <c r="AC24" s="86">
        <v>0</v>
      </c>
      <c r="AD24" s="89">
        <f>AD28</f>
        <v>0</v>
      </c>
      <c r="AE24" s="86">
        <v>0</v>
      </c>
      <c r="AF24" s="86">
        <v>0</v>
      </c>
      <c r="AG24" s="86">
        <v>0</v>
      </c>
      <c r="AH24" s="86">
        <v>0</v>
      </c>
    </row>
    <row r="25" spans="1:34" ht="56.25">
      <c r="A25" s="48" t="s">
        <v>617</v>
      </c>
      <c r="B25" s="147" t="s">
        <v>1040</v>
      </c>
      <c r="C25" s="159" t="s">
        <v>1037</v>
      </c>
      <c r="D25" s="17"/>
      <c r="E25" s="89">
        <v>0</v>
      </c>
      <c r="F25" s="89">
        <v>0</v>
      </c>
      <c r="G25" s="86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0</v>
      </c>
      <c r="AF25" s="86">
        <v>0</v>
      </c>
      <c r="AG25" s="86">
        <v>0</v>
      </c>
      <c r="AH25" s="86">
        <v>0</v>
      </c>
    </row>
    <row r="26" spans="1:34" ht="157.5" hidden="1" customHeight="1">
      <c r="A26" s="48" t="s">
        <v>617</v>
      </c>
      <c r="B26" s="151"/>
      <c r="C26" s="50"/>
      <c r="D26" s="17"/>
      <c r="E26" s="89">
        <v>0</v>
      </c>
      <c r="F26" s="89">
        <v>0</v>
      </c>
      <c r="G26" s="86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86">
        <v>0</v>
      </c>
      <c r="AB26" s="86">
        <v>0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  <c r="AH26" s="86">
        <v>0</v>
      </c>
    </row>
    <row r="27" spans="1:34" hidden="1">
      <c r="A27" s="48" t="s">
        <v>617</v>
      </c>
      <c r="B27" s="69"/>
      <c r="C27" s="106"/>
      <c r="D27" s="17"/>
      <c r="E27" s="89">
        <v>0</v>
      </c>
      <c r="F27" s="89">
        <v>0</v>
      </c>
      <c r="G27" s="86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86">
        <v>0</v>
      </c>
      <c r="AB27" s="86">
        <v>0</v>
      </c>
      <c r="AC27" s="86">
        <v>0</v>
      </c>
      <c r="AD27" s="86">
        <v>0</v>
      </c>
      <c r="AE27" s="86">
        <v>0</v>
      </c>
      <c r="AF27" s="86">
        <v>0</v>
      </c>
      <c r="AG27" s="86">
        <v>0</v>
      </c>
      <c r="AH27" s="86">
        <v>0</v>
      </c>
    </row>
    <row r="28" spans="1:34" hidden="1">
      <c r="A28" s="48" t="s">
        <v>617</v>
      </c>
      <c r="B28" s="49"/>
      <c r="C28" s="106"/>
      <c r="D28" s="17"/>
      <c r="E28" s="89">
        <v>0</v>
      </c>
      <c r="F28" s="89">
        <v>0</v>
      </c>
      <c r="G28" s="86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>
        <v>0</v>
      </c>
      <c r="AE28" s="86">
        <v>0</v>
      </c>
      <c r="AF28" s="86">
        <v>0</v>
      </c>
      <c r="AG28" s="86">
        <v>0</v>
      </c>
      <c r="AH28" s="86">
        <v>0</v>
      </c>
    </row>
    <row r="29" spans="1:34" ht="47.25" hidden="1">
      <c r="A29" s="59" t="s">
        <v>630</v>
      </c>
      <c r="B29" s="40" t="s">
        <v>690</v>
      </c>
      <c r="C29" s="50"/>
      <c r="D29" s="17"/>
      <c r="E29" s="89"/>
      <c r="F29" s="89"/>
      <c r="G29" s="87"/>
      <c r="H29" s="89"/>
      <c r="I29" s="89"/>
      <c r="J29" s="89">
        <v>0</v>
      </c>
      <c r="K29" s="89"/>
      <c r="L29" s="89"/>
      <c r="M29" s="89"/>
      <c r="N29" s="89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>
        <v>0</v>
      </c>
      <c r="AE29" s="86"/>
      <c r="AF29" s="87"/>
      <c r="AG29" s="86"/>
      <c r="AH29" s="86"/>
    </row>
    <row r="30" spans="1:34" ht="31.5" hidden="1">
      <c r="A30" s="46" t="s">
        <v>691</v>
      </c>
      <c r="B30" s="40" t="s">
        <v>692</v>
      </c>
      <c r="C30" s="50"/>
      <c r="D30" s="17"/>
      <c r="E30" s="89"/>
      <c r="F30" s="89"/>
      <c r="G30" s="87"/>
      <c r="H30" s="89"/>
      <c r="I30" s="89"/>
      <c r="J30" s="89">
        <v>0</v>
      </c>
      <c r="K30" s="89"/>
      <c r="L30" s="89"/>
      <c r="M30" s="89"/>
      <c r="N30" s="89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>
        <v>0</v>
      </c>
      <c r="AE30" s="86"/>
      <c r="AF30" s="87"/>
      <c r="AG30" s="86"/>
      <c r="AH30" s="86"/>
    </row>
    <row r="31" spans="1:34" hidden="1">
      <c r="A31" s="48" t="s">
        <v>691</v>
      </c>
      <c r="B31" s="49"/>
      <c r="C31" s="50"/>
      <c r="D31" s="17"/>
      <c r="E31" s="89"/>
      <c r="F31" s="89"/>
      <c r="G31" s="90"/>
      <c r="H31" s="89"/>
      <c r="I31" s="89"/>
      <c r="J31" s="89">
        <v>0</v>
      </c>
      <c r="K31" s="89"/>
      <c r="L31" s="89"/>
      <c r="M31" s="89"/>
      <c r="N31" s="89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>
        <v>0</v>
      </c>
      <c r="AE31" s="86"/>
      <c r="AF31" s="90"/>
      <c r="AG31" s="86"/>
      <c r="AH31" s="86"/>
    </row>
    <row r="32" spans="1:34" hidden="1">
      <c r="A32" s="48" t="s">
        <v>691</v>
      </c>
      <c r="B32" s="49"/>
      <c r="C32" s="50"/>
      <c r="D32" s="17"/>
      <c r="E32" s="89"/>
      <c r="F32" s="89"/>
      <c r="G32" s="90"/>
      <c r="H32" s="89"/>
      <c r="I32" s="89"/>
      <c r="J32" s="89">
        <v>0</v>
      </c>
      <c r="K32" s="89"/>
      <c r="L32" s="90"/>
      <c r="M32" s="89"/>
      <c r="N32" s="89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>
        <v>0</v>
      </c>
      <c r="AE32" s="86"/>
      <c r="AF32" s="86"/>
      <c r="AG32" s="86"/>
      <c r="AH32" s="86"/>
    </row>
    <row r="33" spans="1:34" ht="36" customHeight="1">
      <c r="A33" s="46" t="s">
        <v>195</v>
      </c>
      <c r="B33" s="63" t="s">
        <v>693</v>
      </c>
      <c r="C33" s="64"/>
      <c r="D33" s="97"/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6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86">
        <v>0</v>
      </c>
    </row>
  </sheetData>
  <mergeCells count="17">
    <mergeCell ref="A5:AH5"/>
    <mergeCell ref="A6:AH6"/>
    <mergeCell ref="A7:AH7"/>
    <mergeCell ref="A8:AH8"/>
    <mergeCell ref="A15:A18"/>
    <mergeCell ref="B15:B18"/>
    <mergeCell ref="C15:C18"/>
    <mergeCell ref="D15:D18"/>
    <mergeCell ref="E15:AH15"/>
    <mergeCell ref="E16:I16"/>
    <mergeCell ref="J16:AH16"/>
    <mergeCell ref="E17:I17"/>
    <mergeCell ref="J17:N17"/>
    <mergeCell ref="O17:S17"/>
    <mergeCell ref="T17:X17"/>
    <mergeCell ref="Y17:AC17"/>
    <mergeCell ref="AD17:AH1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25:B26" xr:uid="{87CCAB2A-FA04-4DA1-8BE6-C0A15910D639}">
      <formula1>900</formula1>
    </dataValidation>
  </dataValidations>
  <pageMargins left="0.7" right="0.7" top="0.75" bottom="0.75" header="0.3" footer="0.3"/>
  <pageSetup paperSize="9" scale="2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39997558519241921"/>
  </sheetPr>
  <dimension ref="A1:BH33"/>
  <sheetViews>
    <sheetView topLeftCell="A7" zoomScale="60" zoomScaleNormal="60" workbookViewId="0">
      <selection activeCell="C54" sqref="C54"/>
    </sheetView>
  </sheetViews>
  <sheetFormatPr defaultColWidth="9.140625" defaultRowHeight="18.75"/>
  <cols>
    <col min="1" max="1" width="11.85546875" style="20" bestFit="1" customWidth="1"/>
    <col min="2" max="2" width="44.7109375" style="20" bestFit="1" customWidth="1"/>
    <col min="3" max="3" width="35" style="20" bestFit="1" customWidth="1"/>
    <col min="4" max="4" width="15.5703125" style="20" bestFit="1" customWidth="1"/>
    <col min="5" max="5" width="12.140625" style="20" bestFit="1" customWidth="1"/>
    <col min="6" max="24" width="7.7109375" style="20" bestFit="1" customWidth="1"/>
    <col min="25" max="25" width="11.85546875" style="20" bestFit="1" customWidth="1"/>
    <col min="26" max="49" width="7.7109375" style="20" bestFit="1" customWidth="1"/>
    <col min="50" max="50" width="7.140625" style="20" customWidth="1"/>
    <col min="51" max="59" width="7.7109375" style="20" bestFit="1" customWidth="1"/>
    <col min="60" max="60" width="9.85546875" style="20" bestFit="1" customWidth="1"/>
    <col min="61" max="61" width="7.28515625" style="20" bestFit="1" customWidth="1"/>
    <col min="62" max="62" width="9.140625" style="20" bestFit="1"/>
    <col min="63" max="16384" width="9.140625" style="20"/>
  </cols>
  <sheetData>
    <row r="1" spans="1:60">
      <c r="BH1" s="24" t="s">
        <v>803</v>
      </c>
    </row>
    <row r="2" spans="1:60">
      <c r="BH2" s="24" t="s">
        <v>1</v>
      </c>
    </row>
    <row r="3" spans="1:60">
      <c r="BH3" s="24" t="s">
        <v>2</v>
      </c>
    </row>
    <row r="5" spans="1:60">
      <c r="A5" s="349" t="s">
        <v>804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</row>
    <row r="6" spans="1:60">
      <c r="A6" s="349" t="s">
        <v>805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49"/>
      <c r="BB6" s="349"/>
      <c r="BC6" s="349"/>
      <c r="BD6" s="349"/>
      <c r="BE6" s="349"/>
      <c r="BF6" s="349"/>
      <c r="BG6" s="349"/>
      <c r="BH6" s="349"/>
    </row>
    <row r="7" spans="1:60">
      <c r="A7" s="349" t="s">
        <v>1060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</row>
    <row r="9" spans="1:60">
      <c r="Y9" s="34" t="s">
        <v>1057</v>
      </c>
    </row>
    <row r="10" spans="1:60">
      <c r="Y10" s="34" t="s">
        <v>1035</v>
      </c>
    </row>
    <row r="11" spans="1:60">
      <c r="Y11" s="34" t="s">
        <v>1036</v>
      </c>
    </row>
    <row r="13" spans="1:60">
      <c r="S13" s="20" t="s">
        <v>9</v>
      </c>
    </row>
    <row r="15" spans="1:60" ht="99.75" customHeight="1">
      <c r="A15" s="354" t="s">
        <v>10</v>
      </c>
      <c r="B15" s="354" t="s">
        <v>11</v>
      </c>
      <c r="C15" s="354" t="s">
        <v>12</v>
      </c>
      <c r="D15" s="354" t="s">
        <v>85</v>
      </c>
      <c r="E15" s="354" t="s">
        <v>1050</v>
      </c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54"/>
      <c r="AR15" s="354"/>
      <c r="AS15" s="354"/>
      <c r="AT15" s="354"/>
      <c r="AU15" s="354"/>
      <c r="AV15" s="354"/>
      <c r="AW15" s="354"/>
      <c r="AX15" s="354"/>
      <c r="AY15" s="354"/>
      <c r="AZ15" s="354"/>
      <c r="BA15" s="354"/>
      <c r="BB15" s="354"/>
      <c r="BC15" s="373" t="s">
        <v>806</v>
      </c>
      <c r="BD15" s="378"/>
      <c r="BE15" s="378"/>
      <c r="BF15" s="378"/>
      <c r="BG15" s="374"/>
      <c r="BH15" s="376" t="s">
        <v>20</v>
      </c>
    </row>
    <row r="16" spans="1:60">
      <c r="A16" s="354"/>
      <c r="B16" s="354"/>
      <c r="C16" s="354"/>
      <c r="D16" s="354"/>
      <c r="E16" s="354" t="s">
        <v>21</v>
      </c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 t="s">
        <v>22</v>
      </c>
      <c r="AE16" s="354"/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354"/>
      <c r="AS16" s="354"/>
      <c r="AT16" s="354"/>
      <c r="AU16" s="354"/>
      <c r="AV16" s="354"/>
      <c r="AW16" s="354"/>
      <c r="AX16" s="354"/>
      <c r="AY16" s="354"/>
      <c r="AZ16" s="354"/>
      <c r="BA16" s="354"/>
      <c r="BB16" s="354"/>
      <c r="BC16" s="379"/>
      <c r="BD16" s="380"/>
      <c r="BE16" s="380"/>
      <c r="BF16" s="380"/>
      <c r="BG16" s="381"/>
      <c r="BH16" s="377"/>
    </row>
    <row r="17" spans="1:60" ht="30.75" customHeight="1">
      <c r="A17" s="354"/>
      <c r="B17" s="354"/>
      <c r="C17" s="354"/>
      <c r="D17" s="354"/>
      <c r="E17" s="354" t="s">
        <v>680</v>
      </c>
      <c r="F17" s="354"/>
      <c r="G17" s="354"/>
      <c r="H17" s="354"/>
      <c r="I17" s="354"/>
      <c r="J17" s="354" t="s">
        <v>681</v>
      </c>
      <c r="K17" s="354"/>
      <c r="L17" s="354"/>
      <c r="M17" s="354"/>
      <c r="N17" s="354"/>
      <c r="O17" s="354" t="s">
        <v>682</v>
      </c>
      <c r="P17" s="354"/>
      <c r="Q17" s="354"/>
      <c r="R17" s="354"/>
      <c r="S17" s="354"/>
      <c r="T17" s="354" t="s">
        <v>683</v>
      </c>
      <c r="U17" s="354"/>
      <c r="V17" s="354"/>
      <c r="W17" s="354"/>
      <c r="X17" s="354"/>
      <c r="Y17" s="354" t="s">
        <v>684</v>
      </c>
      <c r="Z17" s="354"/>
      <c r="AA17" s="354"/>
      <c r="AB17" s="354"/>
      <c r="AC17" s="354"/>
      <c r="AD17" s="354" t="s">
        <v>680</v>
      </c>
      <c r="AE17" s="354"/>
      <c r="AF17" s="354"/>
      <c r="AG17" s="354"/>
      <c r="AH17" s="354"/>
      <c r="AI17" s="354" t="s">
        <v>681</v>
      </c>
      <c r="AJ17" s="354"/>
      <c r="AK17" s="354"/>
      <c r="AL17" s="354"/>
      <c r="AM17" s="354"/>
      <c r="AN17" s="354" t="s">
        <v>682</v>
      </c>
      <c r="AO17" s="354"/>
      <c r="AP17" s="354"/>
      <c r="AQ17" s="354"/>
      <c r="AR17" s="354"/>
      <c r="AS17" s="354" t="s">
        <v>683</v>
      </c>
      <c r="AT17" s="354"/>
      <c r="AU17" s="354"/>
      <c r="AV17" s="354"/>
      <c r="AW17" s="354"/>
      <c r="AX17" s="354" t="s">
        <v>684</v>
      </c>
      <c r="AY17" s="354"/>
      <c r="AZ17" s="354"/>
      <c r="BA17" s="354"/>
      <c r="BB17" s="354"/>
      <c r="BC17" s="372"/>
      <c r="BD17" s="382"/>
      <c r="BE17" s="382"/>
      <c r="BF17" s="382"/>
      <c r="BG17" s="383"/>
      <c r="BH17" s="377"/>
    </row>
    <row r="18" spans="1:60" ht="42.75" customHeight="1">
      <c r="A18" s="354"/>
      <c r="B18" s="354"/>
      <c r="C18" s="354"/>
      <c r="D18" s="354"/>
      <c r="E18" s="17" t="s">
        <v>58</v>
      </c>
      <c r="F18" s="17" t="s">
        <v>59</v>
      </c>
      <c r="G18" s="17" t="s">
        <v>60</v>
      </c>
      <c r="H18" s="17" t="s">
        <v>61</v>
      </c>
      <c r="I18" s="17" t="s">
        <v>62</v>
      </c>
      <c r="J18" s="17" t="s">
        <v>58</v>
      </c>
      <c r="K18" s="17" t="s">
        <v>59</v>
      </c>
      <c r="L18" s="17" t="s">
        <v>60</v>
      </c>
      <c r="M18" s="17" t="s">
        <v>61</v>
      </c>
      <c r="N18" s="17" t="s">
        <v>62</v>
      </c>
      <c r="O18" s="17" t="s">
        <v>58</v>
      </c>
      <c r="P18" s="17" t="s">
        <v>59</v>
      </c>
      <c r="Q18" s="17" t="s">
        <v>60</v>
      </c>
      <c r="R18" s="17" t="s">
        <v>61</v>
      </c>
      <c r="S18" s="17" t="s">
        <v>62</v>
      </c>
      <c r="T18" s="17" t="s">
        <v>58</v>
      </c>
      <c r="U18" s="17" t="s">
        <v>59</v>
      </c>
      <c r="V18" s="17" t="s">
        <v>60</v>
      </c>
      <c r="W18" s="17" t="s">
        <v>61</v>
      </c>
      <c r="X18" s="17" t="s">
        <v>62</v>
      </c>
      <c r="Y18" s="17" t="s">
        <v>58</v>
      </c>
      <c r="Z18" s="17" t="s">
        <v>59</v>
      </c>
      <c r="AA18" s="17" t="s">
        <v>60</v>
      </c>
      <c r="AB18" s="17" t="s">
        <v>61</v>
      </c>
      <c r="AC18" s="17" t="s">
        <v>62</v>
      </c>
      <c r="AD18" s="17" t="s">
        <v>58</v>
      </c>
      <c r="AE18" s="17" t="s">
        <v>59</v>
      </c>
      <c r="AF18" s="17" t="s">
        <v>60</v>
      </c>
      <c r="AG18" s="17" t="s">
        <v>61</v>
      </c>
      <c r="AH18" s="17" t="s">
        <v>62</v>
      </c>
      <c r="AI18" s="17" t="s">
        <v>58</v>
      </c>
      <c r="AJ18" s="17" t="s">
        <v>59</v>
      </c>
      <c r="AK18" s="17" t="s">
        <v>60</v>
      </c>
      <c r="AL18" s="17" t="s">
        <v>61</v>
      </c>
      <c r="AM18" s="17" t="s">
        <v>62</v>
      </c>
      <c r="AN18" s="17" t="s">
        <v>58</v>
      </c>
      <c r="AO18" s="17" t="s">
        <v>59</v>
      </c>
      <c r="AP18" s="17" t="s">
        <v>60</v>
      </c>
      <c r="AQ18" s="17" t="s">
        <v>61</v>
      </c>
      <c r="AR18" s="17" t="s">
        <v>62</v>
      </c>
      <c r="AS18" s="17" t="s">
        <v>58</v>
      </c>
      <c r="AT18" s="17" t="s">
        <v>59</v>
      </c>
      <c r="AU18" s="17" t="s">
        <v>60</v>
      </c>
      <c r="AV18" s="17" t="s">
        <v>61</v>
      </c>
      <c r="AW18" s="17" t="s">
        <v>62</v>
      </c>
      <c r="AX18" s="17" t="s">
        <v>58</v>
      </c>
      <c r="AY18" s="17" t="s">
        <v>59</v>
      </c>
      <c r="AZ18" s="17" t="s">
        <v>60</v>
      </c>
      <c r="BA18" s="17" t="s">
        <v>61</v>
      </c>
      <c r="BB18" s="17" t="s">
        <v>62</v>
      </c>
      <c r="BC18" s="17" t="s">
        <v>58</v>
      </c>
      <c r="BD18" s="17" t="s">
        <v>59</v>
      </c>
      <c r="BE18" s="17" t="s">
        <v>60</v>
      </c>
      <c r="BF18" s="17" t="s">
        <v>61</v>
      </c>
      <c r="BG18" s="17" t="s">
        <v>62</v>
      </c>
      <c r="BH18" s="367"/>
    </row>
    <row r="19" spans="1:60" s="26" customFormat="1" ht="37.5">
      <c r="A19" s="25">
        <v>1</v>
      </c>
      <c r="B19" s="25">
        <v>2</v>
      </c>
      <c r="C19" s="25">
        <v>3</v>
      </c>
      <c r="D19" s="25">
        <v>4</v>
      </c>
      <c r="E19" s="25" t="s">
        <v>707</v>
      </c>
      <c r="F19" s="25" t="s">
        <v>708</v>
      </c>
      <c r="G19" s="25" t="s">
        <v>709</v>
      </c>
      <c r="H19" s="25" t="s">
        <v>710</v>
      </c>
      <c r="I19" s="25" t="s">
        <v>711</v>
      </c>
      <c r="J19" s="25" t="s">
        <v>714</v>
      </c>
      <c r="K19" s="25" t="s">
        <v>715</v>
      </c>
      <c r="L19" s="25" t="s">
        <v>716</v>
      </c>
      <c r="M19" s="25" t="s">
        <v>717</v>
      </c>
      <c r="N19" s="25" t="s">
        <v>718</v>
      </c>
      <c r="O19" s="25" t="s">
        <v>721</v>
      </c>
      <c r="P19" s="25" t="s">
        <v>722</v>
      </c>
      <c r="Q19" s="25" t="s">
        <v>723</v>
      </c>
      <c r="R19" s="25" t="s">
        <v>724</v>
      </c>
      <c r="S19" s="25" t="s">
        <v>725</v>
      </c>
      <c r="T19" s="25" t="s">
        <v>728</v>
      </c>
      <c r="U19" s="25" t="s">
        <v>729</v>
      </c>
      <c r="V19" s="25" t="s">
        <v>730</v>
      </c>
      <c r="W19" s="25" t="s">
        <v>731</v>
      </c>
      <c r="X19" s="25" t="s">
        <v>732</v>
      </c>
      <c r="Y19" s="25" t="s">
        <v>735</v>
      </c>
      <c r="Z19" s="25" t="s">
        <v>736</v>
      </c>
      <c r="AA19" s="25" t="s">
        <v>737</v>
      </c>
      <c r="AB19" s="25" t="s">
        <v>738</v>
      </c>
      <c r="AC19" s="25" t="s">
        <v>739</v>
      </c>
      <c r="AD19" s="25" t="s">
        <v>742</v>
      </c>
      <c r="AE19" s="25" t="s">
        <v>743</v>
      </c>
      <c r="AF19" s="25" t="s">
        <v>744</v>
      </c>
      <c r="AG19" s="25" t="s">
        <v>745</v>
      </c>
      <c r="AH19" s="25" t="s">
        <v>746</v>
      </c>
      <c r="AI19" s="25" t="s">
        <v>749</v>
      </c>
      <c r="AJ19" s="25" t="s">
        <v>750</v>
      </c>
      <c r="AK19" s="25" t="s">
        <v>751</v>
      </c>
      <c r="AL19" s="25" t="s">
        <v>752</v>
      </c>
      <c r="AM19" s="25" t="s">
        <v>753</v>
      </c>
      <c r="AN19" s="25" t="s">
        <v>756</v>
      </c>
      <c r="AO19" s="25" t="s">
        <v>757</v>
      </c>
      <c r="AP19" s="25" t="s">
        <v>758</v>
      </c>
      <c r="AQ19" s="25" t="s">
        <v>759</v>
      </c>
      <c r="AR19" s="25" t="s">
        <v>760</v>
      </c>
      <c r="AS19" s="25" t="s">
        <v>763</v>
      </c>
      <c r="AT19" s="25" t="s">
        <v>764</v>
      </c>
      <c r="AU19" s="25" t="s">
        <v>765</v>
      </c>
      <c r="AV19" s="25" t="s">
        <v>766</v>
      </c>
      <c r="AW19" s="25" t="s">
        <v>767</v>
      </c>
      <c r="AX19" s="25" t="s">
        <v>770</v>
      </c>
      <c r="AY19" s="25" t="s">
        <v>771</v>
      </c>
      <c r="AZ19" s="25" t="s">
        <v>772</v>
      </c>
      <c r="BA19" s="25" t="s">
        <v>773</v>
      </c>
      <c r="BB19" s="25" t="s">
        <v>774</v>
      </c>
      <c r="BC19" s="25" t="s">
        <v>780</v>
      </c>
      <c r="BD19" s="25" t="s">
        <v>781</v>
      </c>
      <c r="BE19" s="25" t="s">
        <v>782</v>
      </c>
      <c r="BF19" s="25" t="s">
        <v>783</v>
      </c>
      <c r="BG19" s="25" t="s">
        <v>784</v>
      </c>
      <c r="BH19" s="25" t="s">
        <v>807</v>
      </c>
    </row>
    <row r="20" spans="1:60" ht="42" customHeight="1">
      <c r="A20" s="39"/>
      <c r="B20" s="40" t="s">
        <v>31</v>
      </c>
      <c r="C20" s="41"/>
      <c r="D20" s="18"/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99">
        <v>0</v>
      </c>
      <c r="AN20" s="99">
        <v>0</v>
      </c>
      <c r="AO20" s="99">
        <v>0</v>
      </c>
      <c r="AP20" s="99">
        <v>0</v>
      </c>
      <c r="AQ20" s="99">
        <v>0</v>
      </c>
      <c r="AR20" s="99">
        <v>0</v>
      </c>
      <c r="AS20" s="99">
        <v>0</v>
      </c>
      <c r="AT20" s="99">
        <v>0</v>
      </c>
      <c r="AU20" s="99">
        <v>0</v>
      </c>
      <c r="AV20" s="99">
        <v>0</v>
      </c>
      <c r="AW20" s="99">
        <v>0</v>
      </c>
      <c r="AX20" s="99">
        <v>0</v>
      </c>
      <c r="AY20" s="99">
        <v>0</v>
      </c>
      <c r="AZ20" s="99">
        <v>0</v>
      </c>
      <c r="BA20" s="99">
        <v>0</v>
      </c>
      <c r="BB20" s="99">
        <v>0</v>
      </c>
      <c r="BC20" s="99">
        <v>0</v>
      </c>
      <c r="BD20" s="99">
        <v>0</v>
      </c>
      <c r="BE20" s="99">
        <v>0</v>
      </c>
      <c r="BF20" s="99">
        <v>0</v>
      </c>
      <c r="BG20" s="99">
        <v>0</v>
      </c>
      <c r="BH20" s="18"/>
    </row>
    <row r="21" spans="1:60" s="26" customFormat="1">
      <c r="A21" s="46" t="s">
        <v>685</v>
      </c>
      <c r="B21" s="47" t="s">
        <v>686</v>
      </c>
      <c r="C21" s="46"/>
      <c r="D21" s="17"/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  <c r="Z21" s="98">
        <v>0</v>
      </c>
      <c r="AA21" s="98">
        <v>0</v>
      </c>
      <c r="AB21" s="98">
        <v>0</v>
      </c>
      <c r="AC21" s="98">
        <v>0</v>
      </c>
      <c r="AD21" s="98">
        <v>0</v>
      </c>
      <c r="AE21" s="98">
        <v>0</v>
      </c>
      <c r="AF21" s="98">
        <v>0</v>
      </c>
      <c r="AG21" s="98">
        <v>0</v>
      </c>
      <c r="AH21" s="98">
        <v>0</v>
      </c>
      <c r="AI21" s="98">
        <v>0</v>
      </c>
      <c r="AJ21" s="98">
        <v>0</v>
      </c>
      <c r="AK21" s="98">
        <v>0</v>
      </c>
      <c r="AL21" s="98">
        <v>0</v>
      </c>
      <c r="AM21" s="98">
        <v>0</v>
      </c>
      <c r="AN21" s="98">
        <v>0</v>
      </c>
      <c r="AO21" s="98">
        <v>0</v>
      </c>
      <c r="AP21" s="98">
        <v>0</v>
      </c>
      <c r="AQ21" s="98">
        <v>0</v>
      </c>
      <c r="AR21" s="98">
        <v>0</v>
      </c>
      <c r="AS21" s="98">
        <v>0</v>
      </c>
      <c r="AT21" s="98">
        <v>0</v>
      </c>
      <c r="AU21" s="98">
        <v>0</v>
      </c>
      <c r="AV21" s="98">
        <v>0</v>
      </c>
      <c r="AW21" s="98">
        <v>0</v>
      </c>
      <c r="AX21" s="98">
        <v>0</v>
      </c>
      <c r="AY21" s="98">
        <v>0</v>
      </c>
      <c r="AZ21" s="98">
        <v>0</v>
      </c>
      <c r="BA21" s="98">
        <v>0</v>
      </c>
      <c r="BB21" s="98">
        <v>0</v>
      </c>
      <c r="BC21" s="98">
        <v>0</v>
      </c>
      <c r="BD21" s="98">
        <v>0</v>
      </c>
      <c r="BE21" s="98">
        <v>0</v>
      </c>
      <c r="BF21" s="98">
        <v>0</v>
      </c>
      <c r="BG21" s="98">
        <v>0</v>
      </c>
      <c r="BH21" s="25"/>
    </row>
    <row r="22" spans="1:60" s="26" customFormat="1" ht="56.25">
      <c r="A22" s="46" t="s">
        <v>187</v>
      </c>
      <c r="B22" s="47" t="s">
        <v>687</v>
      </c>
      <c r="C22" s="46"/>
      <c r="D22" s="17"/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98">
        <v>0</v>
      </c>
      <c r="U22" s="98">
        <v>0</v>
      </c>
      <c r="V22" s="98">
        <v>0</v>
      </c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98">
        <v>0</v>
      </c>
      <c r="AC22" s="98">
        <v>0</v>
      </c>
      <c r="AD22" s="98">
        <v>0</v>
      </c>
      <c r="AE22" s="98">
        <v>0</v>
      </c>
      <c r="AF22" s="98">
        <v>0</v>
      </c>
      <c r="AG22" s="98">
        <v>0</v>
      </c>
      <c r="AH22" s="98">
        <v>0</v>
      </c>
      <c r="AI22" s="98">
        <v>0</v>
      </c>
      <c r="AJ22" s="98">
        <v>0</v>
      </c>
      <c r="AK22" s="98">
        <v>0</v>
      </c>
      <c r="AL22" s="98">
        <v>0</v>
      </c>
      <c r="AM22" s="98">
        <v>0</v>
      </c>
      <c r="AN22" s="98">
        <v>0</v>
      </c>
      <c r="AO22" s="98">
        <v>0</v>
      </c>
      <c r="AP22" s="98">
        <v>0</v>
      </c>
      <c r="AQ22" s="98">
        <v>0</v>
      </c>
      <c r="AR22" s="98">
        <v>0</v>
      </c>
      <c r="AS22" s="98">
        <v>0</v>
      </c>
      <c r="AT22" s="98">
        <v>0</v>
      </c>
      <c r="AU22" s="98">
        <v>0</v>
      </c>
      <c r="AV22" s="98">
        <v>0</v>
      </c>
      <c r="AW22" s="98">
        <v>0</v>
      </c>
      <c r="AX22" s="98">
        <v>0</v>
      </c>
      <c r="AY22" s="98">
        <v>0</v>
      </c>
      <c r="AZ22" s="98">
        <v>0</v>
      </c>
      <c r="BA22" s="98">
        <v>0</v>
      </c>
      <c r="BB22" s="98">
        <v>0</v>
      </c>
      <c r="BC22" s="98">
        <v>0</v>
      </c>
      <c r="BD22" s="98">
        <v>0</v>
      </c>
      <c r="BE22" s="98">
        <v>0</v>
      </c>
      <c r="BF22" s="98">
        <v>0</v>
      </c>
      <c r="BG22" s="98">
        <v>0</v>
      </c>
      <c r="BH22" s="25"/>
    </row>
    <row r="23" spans="1:60" s="26" customFormat="1" ht="93.75">
      <c r="A23" s="46" t="s">
        <v>615</v>
      </c>
      <c r="B23" s="47" t="s">
        <v>688</v>
      </c>
      <c r="C23" s="46"/>
      <c r="D23" s="17"/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>
        <v>0</v>
      </c>
      <c r="AA23" s="98">
        <v>0</v>
      </c>
      <c r="AB23" s="98">
        <v>0</v>
      </c>
      <c r="AC23" s="98">
        <v>0</v>
      </c>
      <c r="AD23" s="98">
        <v>0</v>
      </c>
      <c r="AE23" s="98">
        <v>0</v>
      </c>
      <c r="AF23" s="98">
        <v>0</v>
      </c>
      <c r="AG23" s="98">
        <v>0</v>
      </c>
      <c r="AH23" s="98">
        <v>0</v>
      </c>
      <c r="AI23" s="98">
        <v>0</v>
      </c>
      <c r="AJ23" s="98">
        <v>0</v>
      </c>
      <c r="AK23" s="98">
        <v>0</v>
      </c>
      <c r="AL23" s="98">
        <v>0</v>
      </c>
      <c r="AM23" s="98">
        <v>0</v>
      </c>
      <c r="AN23" s="98">
        <v>0</v>
      </c>
      <c r="AO23" s="98">
        <v>0</v>
      </c>
      <c r="AP23" s="98">
        <v>0</v>
      </c>
      <c r="AQ23" s="98">
        <v>0</v>
      </c>
      <c r="AR23" s="98">
        <v>0</v>
      </c>
      <c r="AS23" s="98">
        <v>0</v>
      </c>
      <c r="AT23" s="98">
        <v>0</v>
      </c>
      <c r="AU23" s="98">
        <v>0</v>
      </c>
      <c r="AV23" s="98">
        <v>0</v>
      </c>
      <c r="AW23" s="98">
        <v>0</v>
      </c>
      <c r="AX23" s="98">
        <v>0</v>
      </c>
      <c r="AY23" s="98">
        <v>0</v>
      </c>
      <c r="AZ23" s="98">
        <v>0</v>
      </c>
      <c r="BA23" s="98">
        <v>0</v>
      </c>
      <c r="BB23" s="98">
        <v>0</v>
      </c>
      <c r="BC23" s="98">
        <v>0</v>
      </c>
      <c r="BD23" s="98">
        <v>0</v>
      </c>
      <c r="BE23" s="98">
        <v>0</v>
      </c>
      <c r="BF23" s="98">
        <v>0</v>
      </c>
      <c r="BG23" s="98">
        <v>0</v>
      </c>
      <c r="BH23" s="25"/>
    </row>
    <row r="24" spans="1:60" s="26" customFormat="1" ht="62.25" customHeight="1">
      <c r="A24" s="46" t="s">
        <v>617</v>
      </c>
      <c r="B24" s="47" t="s">
        <v>689</v>
      </c>
      <c r="C24" s="46"/>
      <c r="D24" s="17"/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98">
        <v>0</v>
      </c>
      <c r="AE24" s="98">
        <v>0</v>
      </c>
      <c r="AF24" s="98">
        <v>0</v>
      </c>
      <c r="AG24" s="98">
        <v>0</v>
      </c>
      <c r="AH24" s="98">
        <v>0</v>
      </c>
      <c r="AI24" s="98">
        <v>0</v>
      </c>
      <c r="AJ24" s="98">
        <v>0</v>
      </c>
      <c r="AK24" s="98">
        <v>0</v>
      </c>
      <c r="AL24" s="98">
        <v>0</v>
      </c>
      <c r="AM24" s="98">
        <v>0</v>
      </c>
      <c r="AN24" s="98">
        <v>0</v>
      </c>
      <c r="AO24" s="98">
        <v>0</v>
      </c>
      <c r="AP24" s="98">
        <v>0</v>
      </c>
      <c r="AQ24" s="98">
        <v>0</v>
      </c>
      <c r="AR24" s="98">
        <v>0</v>
      </c>
      <c r="AS24" s="98">
        <v>0</v>
      </c>
      <c r="AT24" s="98">
        <v>0</v>
      </c>
      <c r="AU24" s="98">
        <v>0</v>
      </c>
      <c r="AV24" s="98">
        <v>0</v>
      </c>
      <c r="AW24" s="98">
        <v>0</v>
      </c>
      <c r="AX24" s="98">
        <v>0</v>
      </c>
      <c r="AY24" s="98">
        <v>0</v>
      </c>
      <c r="AZ24" s="98">
        <v>0</v>
      </c>
      <c r="BA24" s="98">
        <v>0</v>
      </c>
      <c r="BB24" s="98">
        <v>0</v>
      </c>
      <c r="BC24" s="98">
        <v>0</v>
      </c>
      <c r="BD24" s="98">
        <v>0</v>
      </c>
      <c r="BE24" s="98">
        <v>0</v>
      </c>
      <c r="BF24" s="98">
        <v>0</v>
      </c>
      <c r="BG24" s="98">
        <v>0</v>
      </c>
      <c r="BH24" s="25"/>
    </row>
    <row r="25" spans="1:60" s="26" customFormat="1" ht="76.5" customHeight="1">
      <c r="A25" s="48" t="s">
        <v>617</v>
      </c>
      <c r="B25" s="147" t="s">
        <v>1040</v>
      </c>
      <c r="C25" s="159" t="s">
        <v>1037</v>
      </c>
      <c r="D25" s="17"/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98">
        <v>0</v>
      </c>
      <c r="AE25" s="98">
        <v>0</v>
      </c>
      <c r="AF25" s="98">
        <v>0</v>
      </c>
      <c r="AG25" s="98">
        <v>0</v>
      </c>
      <c r="AH25" s="98">
        <v>0</v>
      </c>
      <c r="AI25" s="98">
        <v>0</v>
      </c>
      <c r="AJ25" s="98">
        <v>0</v>
      </c>
      <c r="AK25" s="98">
        <v>0</v>
      </c>
      <c r="AL25" s="98">
        <v>0</v>
      </c>
      <c r="AM25" s="98">
        <v>0</v>
      </c>
      <c r="AN25" s="98">
        <v>0</v>
      </c>
      <c r="AO25" s="98">
        <v>0</v>
      </c>
      <c r="AP25" s="98">
        <v>0</v>
      </c>
      <c r="AQ25" s="98">
        <v>0</v>
      </c>
      <c r="AR25" s="98">
        <v>0</v>
      </c>
      <c r="AS25" s="98">
        <v>0</v>
      </c>
      <c r="AT25" s="98">
        <v>0</v>
      </c>
      <c r="AU25" s="98">
        <v>0</v>
      </c>
      <c r="AV25" s="98">
        <v>0</v>
      </c>
      <c r="AW25" s="98">
        <v>0</v>
      </c>
      <c r="AX25" s="98">
        <v>0</v>
      </c>
      <c r="AY25" s="98">
        <v>0</v>
      </c>
      <c r="AZ25" s="98">
        <v>0</v>
      </c>
      <c r="BA25" s="98">
        <v>0</v>
      </c>
      <c r="BB25" s="98">
        <v>0</v>
      </c>
      <c r="BC25" s="98">
        <v>0</v>
      </c>
      <c r="BD25" s="98">
        <v>0</v>
      </c>
      <c r="BE25" s="98">
        <v>0</v>
      </c>
      <c r="BF25" s="98">
        <v>0</v>
      </c>
      <c r="BG25" s="98">
        <v>0</v>
      </c>
      <c r="BH25" s="25"/>
    </row>
    <row r="26" spans="1:60" s="26" customFormat="1" ht="184.5" hidden="1" customHeight="1">
      <c r="A26" s="48" t="s">
        <v>617</v>
      </c>
      <c r="B26" s="151"/>
      <c r="C26" s="50"/>
      <c r="D26" s="17"/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98">
        <v>0</v>
      </c>
      <c r="AE26" s="98">
        <v>0</v>
      </c>
      <c r="AF26" s="98">
        <v>0</v>
      </c>
      <c r="AG26" s="98">
        <v>0</v>
      </c>
      <c r="AH26" s="98">
        <v>0</v>
      </c>
      <c r="AI26" s="98">
        <v>0</v>
      </c>
      <c r="AJ26" s="98">
        <v>0</v>
      </c>
      <c r="AK26" s="98">
        <v>0</v>
      </c>
      <c r="AL26" s="98">
        <v>0</v>
      </c>
      <c r="AM26" s="98">
        <v>0</v>
      </c>
      <c r="AN26" s="98">
        <v>0</v>
      </c>
      <c r="AO26" s="98">
        <v>0</v>
      </c>
      <c r="AP26" s="98">
        <v>0</v>
      </c>
      <c r="AQ26" s="98">
        <v>0</v>
      </c>
      <c r="AR26" s="98">
        <v>0</v>
      </c>
      <c r="AS26" s="98">
        <v>0</v>
      </c>
      <c r="AT26" s="98">
        <v>0</v>
      </c>
      <c r="AU26" s="98">
        <v>0</v>
      </c>
      <c r="AV26" s="98">
        <v>0</v>
      </c>
      <c r="AW26" s="98">
        <v>0</v>
      </c>
      <c r="AX26" s="98">
        <v>0</v>
      </c>
      <c r="AY26" s="98">
        <v>0</v>
      </c>
      <c r="AZ26" s="98">
        <v>0</v>
      </c>
      <c r="BA26" s="98">
        <v>0</v>
      </c>
      <c r="BB26" s="98">
        <v>0</v>
      </c>
      <c r="BC26" s="98">
        <v>0</v>
      </c>
      <c r="BD26" s="98">
        <v>0</v>
      </c>
      <c r="BE26" s="98">
        <v>0</v>
      </c>
      <c r="BF26" s="98">
        <v>0</v>
      </c>
      <c r="BG26" s="98">
        <v>0</v>
      </c>
      <c r="BH26" s="25"/>
    </row>
    <row r="27" spans="1:60" s="26" customFormat="1" ht="117" hidden="1" customHeight="1">
      <c r="A27" s="48" t="s">
        <v>617</v>
      </c>
      <c r="B27" s="69"/>
      <c r="C27" s="106"/>
      <c r="D27" s="17"/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98">
        <v>0</v>
      </c>
      <c r="AE27" s="98">
        <v>0</v>
      </c>
      <c r="AF27" s="98">
        <v>0</v>
      </c>
      <c r="AG27" s="98">
        <v>0</v>
      </c>
      <c r="AH27" s="98">
        <v>0</v>
      </c>
      <c r="AI27" s="98">
        <v>0</v>
      </c>
      <c r="AJ27" s="98">
        <v>0</v>
      </c>
      <c r="AK27" s="98">
        <v>0</v>
      </c>
      <c r="AL27" s="98">
        <v>0</v>
      </c>
      <c r="AM27" s="98">
        <v>0</v>
      </c>
      <c r="AN27" s="98">
        <v>0</v>
      </c>
      <c r="AO27" s="98">
        <v>0</v>
      </c>
      <c r="AP27" s="98">
        <v>0</v>
      </c>
      <c r="AQ27" s="98">
        <v>0</v>
      </c>
      <c r="AR27" s="98">
        <v>0</v>
      </c>
      <c r="AS27" s="98">
        <v>0</v>
      </c>
      <c r="AT27" s="98">
        <v>0</v>
      </c>
      <c r="AU27" s="98">
        <v>0</v>
      </c>
      <c r="AV27" s="98">
        <v>0</v>
      </c>
      <c r="AW27" s="98">
        <v>0</v>
      </c>
      <c r="AX27" s="98">
        <v>0</v>
      </c>
      <c r="AY27" s="98">
        <v>0</v>
      </c>
      <c r="AZ27" s="98">
        <v>0</v>
      </c>
      <c r="BA27" s="98">
        <v>0</v>
      </c>
      <c r="BB27" s="98">
        <v>0</v>
      </c>
      <c r="BC27" s="98">
        <v>0</v>
      </c>
      <c r="BD27" s="98">
        <v>0</v>
      </c>
      <c r="BE27" s="98">
        <v>0</v>
      </c>
      <c r="BF27" s="98">
        <v>0</v>
      </c>
      <c r="BG27" s="98">
        <v>0</v>
      </c>
      <c r="BH27" s="25"/>
    </row>
    <row r="28" spans="1:60" s="26" customFormat="1" ht="49.5" hidden="1" customHeight="1">
      <c r="A28" s="48" t="s">
        <v>617</v>
      </c>
      <c r="B28" s="49"/>
      <c r="C28" s="106"/>
      <c r="D28" s="17"/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9">
        <v>0</v>
      </c>
      <c r="AM28" s="99">
        <v>0</v>
      </c>
      <c r="AN28" s="99">
        <v>0</v>
      </c>
      <c r="AO28" s="99">
        <v>0</v>
      </c>
      <c r="AP28" s="99">
        <v>0</v>
      </c>
      <c r="AQ28" s="99">
        <v>0</v>
      </c>
      <c r="AR28" s="99">
        <v>0</v>
      </c>
      <c r="AS28" s="99">
        <v>0</v>
      </c>
      <c r="AT28" s="99">
        <v>0</v>
      </c>
      <c r="AU28" s="99">
        <v>0</v>
      </c>
      <c r="AV28" s="99">
        <v>0</v>
      </c>
      <c r="AW28" s="99">
        <v>0</v>
      </c>
      <c r="AX28" s="99">
        <v>0</v>
      </c>
      <c r="AY28" s="99">
        <v>0</v>
      </c>
      <c r="AZ28" s="99">
        <v>0</v>
      </c>
      <c r="BA28" s="99">
        <v>0</v>
      </c>
      <c r="BB28" s="99">
        <v>0</v>
      </c>
      <c r="BC28" s="99">
        <v>0</v>
      </c>
      <c r="BD28" s="99">
        <v>0</v>
      </c>
      <c r="BE28" s="99">
        <v>0</v>
      </c>
      <c r="BF28" s="99">
        <v>0</v>
      </c>
      <c r="BG28" s="99">
        <v>0</v>
      </c>
      <c r="BH28" s="25"/>
    </row>
    <row r="29" spans="1:60" s="26" customFormat="1" ht="47.25" hidden="1">
      <c r="A29" s="59" t="s">
        <v>630</v>
      </c>
      <c r="B29" s="40" t="s">
        <v>690</v>
      </c>
      <c r="C29" s="50"/>
      <c r="D29" s="17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25"/>
    </row>
    <row r="30" spans="1:60" s="26" customFormat="1" ht="31.5" hidden="1">
      <c r="A30" s="46" t="s">
        <v>691</v>
      </c>
      <c r="B30" s="40" t="s">
        <v>692</v>
      </c>
      <c r="C30" s="50"/>
      <c r="D30" s="17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25"/>
    </row>
    <row r="31" spans="1:60" s="26" customFormat="1" ht="59.25" hidden="1" customHeight="1">
      <c r="A31" s="48" t="s">
        <v>691</v>
      </c>
      <c r="B31" s="49"/>
      <c r="C31" s="50"/>
      <c r="D31" s="17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25"/>
    </row>
    <row r="32" spans="1:60" s="26" customFormat="1" ht="59.25" hidden="1" customHeight="1">
      <c r="A32" s="48" t="s">
        <v>691</v>
      </c>
      <c r="B32" s="49"/>
      <c r="C32" s="50"/>
      <c r="D32" s="17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25"/>
    </row>
    <row r="33" spans="1:60" ht="44.25" customHeight="1">
      <c r="A33" s="46" t="s">
        <v>195</v>
      </c>
      <c r="B33" s="63" t="s">
        <v>693</v>
      </c>
      <c r="C33" s="64"/>
      <c r="D33" s="97"/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v>0</v>
      </c>
      <c r="P33" s="89">
        <v>0</v>
      </c>
      <c r="Q33" s="89">
        <v>0</v>
      </c>
      <c r="R33" s="89">
        <v>0</v>
      </c>
      <c r="S33" s="89">
        <v>0</v>
      </c>
      <c r="T33" s="89">
        <v>0</v>
      </c>
      <c r="U33" s="89">
        <v>0</v>
      </c>
      <c r="V33" s="89">
        <v>0</v>
      </c>
      <c r="W33" s="89">
        <v>0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89">
        <v>0</v>
      </c>
      <c r="AG33" s="89">
        <v>0</v>
      </c>
      <c r="AH33" s="89">
        <v>0</v>
      </c>
      <c r="AI33" s="89">
        <v>0</v>
      </c>
      <c r="AJ33" s="89">
        <v>0</v>
      </c>
      <c r="AK33" s="89">
        <v>0</v>
      </c>
      <c r="AL33" s="89">
        <v>0</v>
      </c>
      <c r="AM33" s="89">
        <v>0</v>
      </c>
      <c r="AN33" s="89">
        <v>0</v>
      </c>
      <c r="AO33" s="89">
        <v>0</v>
      </c>
      <c r="AP33" s="89">
        <v>0</v>
      </c>
      <c r="AQ33" s="89">
        <v>0</v>
      </c>
      <c r="AR33" s="89">
        <v>0</v>
      </c>
      <c r="AS33" s="89">
        <v>0</v>
      </c>
      <c r="AT33" s="89">
        <v>0</v>
      </c>
      <c r="AU33" s="89">
        <v>0</v>
      </c>
      <c r="AV33" s="98">
        <v>0</v>
      </c>
      <c r="AW33" s="98">
        <v>0</v>
      </c>
      <c r="AX33" s="98">
        <v>0</v>
      </c>
      <c r="AY33" s="98">
        <v>0</v>
      </c>
      <c r="AZ33" s="98">
        <v>0</v>
      </c>
      <c r="BA33" s="98">
        <v>0</v>
      </c>
      <c r="BB33" s="98">
        <v>0</v>
      </c>
      <c r="BC33" s="98">
        <v>0</v>
      </c>
      <c r="BD33" s="98">
        <v>0</v>
      </c>
      <c r="BE33" s="98">
        <v>0</v>
      </c>
      <c r="BF33" s="98">
        <v>0</v>
      </c>
      <c r="BG33" s="98">
        <v>0</v>
      </c>
      <c r="BH33" s="18"/>
    </row>
  </sheetData>
  <mergeCells count="22">
    <mergeCell ref="A5:BH5"/>
    <mergeCell ref="A6:BH6"/>
    <mergeCell ref="A7:BH7"/>
    <mergeCell ref="A15:A18"/>
    <mergeCell ref="B15:B18"/>
    <mergeCell ref="C15:C18"/>
    <mergeCell ref="D15:D18"/>
    <mergeCell ref="E15:BB15"/>
    <mergeCell ref="BC15:BG17"/>
    <mergeCell ref="BH15:BH18"/>
    <mergeCell ref="E16:AC16"/>
    <mergeCell ref="AD16:BB16"/>
    <mergeCell ref="E17:I17"/>
    <mergeCell ref="J17:N17"/>
    <mergeCell ref="O17:S17"/>
    <mergeCell ref="T17:X17"/>
    <mergeCell ref="AX17:BB17"/>
    <mergeCell ref="Y17:AC17"/>
    <mergeCell ref="AD17:AH17"/>
    <mergeCell ref="AI17:AM17"/>
    <mergeCell ref="AN17:AR17"/>
    <mergeCell ref="AS17:AW1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25:B26" xr:uid="{9E306F0B-43AC-499C-BB97-A9725E0F5196}">
      <formula1>900</formula1>
    </dataValidation>
  </dataValidations>
  <pageMargins left="0.7" right="0.7" top="0.75" bottom="0.75" header="0.3" footer="0.3"/>
  <pageSetup paperSize="9" scale="15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39997558519241921"/>
  </sheetPr>
  <dimension ref="A1:BG50"/>
  <sheetViews>
    <sheetView topLeftCell="M13" zoomScale="60" zoomScaleNormal="60" workbookViewId="0">
      <selection activeCell="BA56" sqref="BA56"/>
    </sheetView>
  </sheetViews>
  <sheetFormatPr defaultColWidth="9.140625" defaultRowHeight="18.75"/>
  <cols>
    <col min="1" max="1" width="13" style="20" bestFit="1" customWidth="1"/>
    <col min="2" max="2" width="49.42578125" style="20" bestFit="1" customWidth="1"/>
    <col min="3" max="3" width="31.28515625" style="20" bestFit="1" customWidth="1"/>
    <col min="4" max="4" width="13.5703125" style="20" bestFit="1" customWidth="1"/>
    <col min="5" max="5" width="13.7109375" style="20" bestFit="1" customWidth="1"/>
    <col min="6" max="7" width="12.140625" style="20" bestFit="1" customWidth="1"/>
    <col min="8" max="8" width="12.42578125" style="20" customWidth="1"/>
    <col min="9" max="9" width="12.5703125" style="20" customWidth="1"/>
    <col min="10" max="10" width="12.140625" style="20" bestFit="1" customWidth="1"/>
    <col min="11" max="11" width="10.85546875" style="20" bestFit="1" customWidth="1"/>
    <col min="12" max="12" width="12.140625" style="20" bestFit="1" customWidth="1"/>
    <col min="13" max="13" width="10.85546875" style="20" bestFit="1" customWidth="1"/>
    <col min="14" max="14" width="9.28515625" style="20" bestFit="1" customWidth="1"/>
    <col min="15" max="16" width="10.85546875" style="20" bestFit="1" customWidth="1"/>
    <col min="17" max="17" width="11.42578125" style="20" bestFit="1" customWidth="1"/>
    <col min="18" max="18" width="9.28515625" style="20" bestFit="1" customWidth="1"/>
    <col min="19" max="19" width="10.85546875" style="20" bestFit="1" customWidth="1"/>
    <col min="20" max="20" width="11.5703125" style="20" bestFit="1" customWidth="1"/>
    <col min="21" max="22" width="10.85546875" style="20" bestFit="1" customWidth="1"/>
    <col min="23" max="23" width="12.140625" style="20" bestFit="1" customWidth="1"/>
    <col min="24" max="24" width="11" style="20" bestFit="1" customWidth="1"/>
    <col min="25" max="25" width="11.5703125" style="20" customWidth="1"/>
    <col min="26" max="26" width="12.140625" style="20" customWidth="1"/>
    <col min="27" max="27" width="11.85546875" style="20" customWidth="1"/>
    <col min="28" max="28" width="11.5703125" style="20" bestFit="1" customWidth="1"/>
    <col min="29" max="29" width="12" style="20" bestFit="1" customWidth="1"/>
    <col min="30" max="30" width="13.5703125" style="20" bestFit="1" customWidth="1"/>
    <col min="31" max="31" width="12.85546875" style="20" bestFit="1" customWidth="1"/>
    <col min="32" max="33" width="13" style="20" bestFit="1" customWidth="1"/>
    <col min="34" max="34" width="12.140625" style="20" bestFit="1" customWidth="1"/>
    <col min="35" max="35" width="12.5703125" style="20" customWidth="1"/>
    <col min="36" max="36" width="10.85546875" style="20" bestFit="1" customWidth="1"/>
    <col min="37" max="37" width="11.140625" style="20" customWidth="1"/>
    <col min="38" max="38" width="11.42578125" style="20" bestFit="1" customWidth="1"/>
    <col min="39" max="39" width="11.42578125" style="20" customWidth="1"/>
    <col min="40" max="40" width="9.28515625" style="20" bestFit="1" customWidth="1"/>
    <col min="41" max="41" width="12.140625" style="20" bestFit="1" customWidth="1"/>
    <col min="42" max="43" width="10.85546875" style="20" bestFit="1" customWidth="1"/>
    <col min="44" max="44" width="12.140625" style="20" bestFit="1" customWidth="1"/>
    <col min="45" max="45" width="10.85546875" style="20" bestFit="1" customWidth="1"/>
    <col min="46" max="46" width="13.28515625" style="20" bestFit="1" customWidth="1"/>
    <col min="47" max="47" width="12" style="20" bestFit="1" customWidth="1"/>
    <col min="48" max="49" width="12.140625" style="20" bestFit="1" customWidth="1"/>
    <col min="50" max="50" width="12.5703125" style="20" customWidth="1"/>
    <col min="51" max="51" width="9.28515625" style="20" bestFit="1" customWidth="1"/>
    <col min="52" max="52" width="12.7109375" style="20" customWidth="1"/>
    <col min="53" max="53" width="13.140625" style="20" customWidth="1"/>
    <col min="54" max="54" width="12.42578125" style="20" bestFit="1" customWidth="1"/>
    <col min="55" max="55" width="11.85546875" style="20" customWidth="1"/>
    <col min="56" max="56" width="2.42578125" style="20" bestFit="1" customWidth="1"/>
    <col min="57" max="58" width="18.5703125" style="20" bestFit="1" customWidth="1"/>
    <col min="59" max="59" width="13.42578125" style="20" bestFit="1" customWidth="1"/>
    <col min="60" max="60" width="9.140625" style="20" bestFit="1"/>
    <col min="61" max="16384" width="9.140625" style="20"/>
  </cols>
  <sheetData>
    <row r="1" spans="1:55">
      <c r="BC1" s="24" t="s">
        <v>808</v>
      </c>
    </row>
    <row r="2" spans="1:55">
      <c r="BC2" s="24" t="s">
        <v>1</v>
      </c>
    </row>
    <row r="3" spans="1:55">
      <c r="BC3" s="24" t="s">
        <v>2</v>
      </c>
    </row>
    <row r="5" spans="1:55">
      <c r="A5" s="349" t="s">
        <v>809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</row>
    <row r="6" spans="1:55">
      <c r="A6" s="349" t="s">
        <v>810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49"/>
      <c r="BB6" s="349"/>
      <c r="BC6" s="349"/>
    </row>
    <row r="7" spans="1:55">
      <c r="A7" s="349" t="s">
        <v>1060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</row>
    <row r="9" spans="1:55">
      <c r="Y9" s="34" t="s">
        <v>1057</v>
      </c>
    </row>
    <row r="10" spans="1:55">
      <c r="Y10" s="34" t="s">
        <v>1035</v>
      </c>
    </row>
    <row r="11" spans="1:55">
      <c r="Y11" s="34" t="s">
        <v>1036</v>
      </c>
    </row>
    <row r="13" spans="1:55" ht="17.25" customHeight="1">
      <c r="H13" s="58"/>
      <c r="U13" s="36" t="s">
        <v>9</v>
      </c>
      <c r="V13" s="36"/>
      <c r="W13" s="36"/>
      <c r="X13" s="36"/>
      <c r="Y13" s="36"/>
      <c r="Z13" s="36"/>
      <c r="AA13" s="36"/>
      <c r="AB13" s="36"/>
      <c r="AC13" s="36"/>
      <c r="AD13" s="36"/>
      <c r="AI13" s="36"/>
      <c r="AJ13" s="36"/>
      <c r="AK13" s="36"/>
      <c r="AL13" s="36"/>
      <c r="AM13" s="36"/>
      <c r="AN13" s="36"/>
    </row>
    <row r="15" spans="1:55">
      <c r="A15" s="354" t="s">
        <v>10</v>
      </c>
      <c r="B15" s="354" t="s">
        <v>11</v>
      </c>
      <c r="C15" s="354" t="s">
        <v>12</v>
      </c>
      <c r="D15" s="354" t="s">
        <v>1043</v>
      </c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 t="s">
        <v>1042</v>
      </c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54"/>
      <c r="AR15" s="354"/>
      <c r="AS15" s="354"/>
      <c r="AT15" s="354"/>
      <c r="AU15" s="354"/>
      <c r="AV15" s="354"/>
      <c r="AW15" s="354"/>
      <c r="AX15" s="354"/>
      <c r="AY15" s="354"/>
      <c r="AZ15" s="354"/>
      <c r="BA15" s="354"/>
      <c r="BB15" s="354"/>
      <c r="BC15" s="354"/>
    </row>
    <row r="16" spans="1:55">
      <c r="A16" s="354"/>
      <c r="B16" s="354"/>
      <c r="C16" s="354"/>
      <c r="D16" s="17" t="s">
        <v>21</v>
      </c>
      <c r="E16" s="354" t="s">
        <v>22</v>
      </c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17" t="s">
        <v>21</v>
      </c>
      <c r="AE16" s="354" t="s">
        <v>22</v>
      </c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354"/>
      <c r="AS16" s="354"/>
      <c r="AT16" s="354"/>
      <c r="AU16" s="354"/>
      <c r="AV16" s="354"/>
      <c r="AW16" s="354"/>
      <c r="AX16" s="354"/>
      <c r="AY16" s="354"/>
      <c r="AZ16" s="354"/>
      <c r="BA16" s="354"/>
      <c r="BB16" s="354"/>
      <c r="BC16" s="354"/>
    </row>
    <row r="17" spans="1:59">
      <c r="A17" s="354"/>
      <c r="B17" s="354"/>
      <c r="C17" s="354"/>
      <c r="D17" s="354" t="s">
        <v>680</v>
      </c>
      <c r="E17" s="354" t="s">
        <v>680</v>
      </c>
      <c r="F17" s="354"/>
      <c r="G17" s="354"/>
      <c r="H17" s="354"/>
      <c r="I17" s="354"/>
      <c r="J17" s="354" t="s">
        <v>681</v>
      </c>
      <c r="K17" s="354"/>
      <c r="L17" s="354"/>
      <c r="M17" s="354"/>
      <c r="N17" s="354"/>
      <c r="O17" s="354" t="s">
        <v>682</v>
      </c>
      <c r="P17" s="354"/>
      <c r="Q17" s="354"/>
      <c r="R17" s="354"/>
      <c r="S17" s="354"/>
      <c r="T17" s="354" t="s">
        <v>683</v>
      </c>
      <c r="U17" s="354"/>
      <c r="V17" s="354"/>
      <c r="W17" s="354"/>
      <c r="X17" s="354"/>
      <c r="Y17" s="354" t="s">
        <v>684</v>
      </c>
      <c r="Z17" s="354"/>
      <c r="AA17" s="354"/>
      <c r="AB17" s="354"/>
      <c r="AC17" s="354"/>
      <c r="AD17" s="354" t="s">
        <v>680</v>
      </c>
      <c r="AE17" s="354" t="s">
        <v>680</v>
      </c>
      <c r="AF17" s="354"/>
      <c r="AG17" s="354"/>
      <c r="AH17" s="354"/>
      <c r="AI17" s="354"/>
      <c r="AJ17" s="354" t="s">
        <v>681</v>
      </c>
      <c r="AK17" s="354"/>
      <c r="AL17" s="354"/>
      <c r="AM17" s="354"/>
      <c r="AN17" s="354"/>
      <c r="AO17" s="354" t="s">
        <v>682</v>
      </c>
      <c r="AP17" s="354"/>
      <c r="AQ17" s="354"/>
      <c r="AR17" s="354"/>
      <c r="AS17" s="354"/>
      <c r="AT17" s="354" t="s">
        <v>683</v>
      </c>
      <c r="AU17" s="354"/>
      <c r="AV17" s="354"/>
      <c r="AW17" s="354"/>
      <c r="AX17" s="354"/>
      <c r="AY17" s="354" t="s">
        <v>684</v>
      </c>
      <c r="AZ17" s="354"/>
      <c r="BA17" s="354"/>
      <c r="BB17" s="354"/>
      <c r="BC17" s="354"/>
    </row>
    <row r="18" spans="1:59" ht="165" customHeight="1">
      <c r="A18" s="354"/>
      <c r="B18" s="354"/>
      <c r="C18" s="354"/>
      <c r="D18" s="354"/>
      <c r="E18" s="17" t="s">
        <v>811</v>
      </c>
      <c r="F18" s="17" t="s">
        <v>812</v>
      </c>
      <c r="G18" s="17" t="s">
        <v>813</v>
      </c>
      <c r="H18" s="17" t="s">
        <v>814</v>
      </c>
      <c r="I18" s="17" t="s">
        <v>815</v>
      </c>
      <c r="J18" s="17" t="s">
        <v>811</v>
      </c>
      <c r="K18" s="17" t="s">
        <v>812</v>
      </c>
      <c r="L18" s="17" t="s">
        <v>813</v>
      </c>
      <c r="M18" s="17" t="s">
        <v>814</v>
      </c>
      <c r="N18" s="17" t="s">
        <v>815</v>
      </c>
      <c r="O18" s="17" t="s">
        <v>811</v>
      </c>
      <c r="P18" s="17" t="s">
        <v>812</v>
      </c>
      <c r="Q18" s="17" t="s">
        <v>813</v>
      </c>
      <c r="R18" s="17" t="s">
        <v>814</v>
      </c>
      <c r="S18" s="17" t="s">
        <v>815</v>
      </c>
      <c r="T18" s="17" t="s">
        <v>811</v>
      </c>
      <c r="U18" s="17" t="s">
        <v>812</v>
      </c>
      <c r="V18" s="17" t="s">
        <v>813</v>
      </c>
      <c r="W18" s="17" t="s">
        <v>814</v>
      </c>
      <c r="X18" s="17" t="s">
        <v>815</v>
      </c>
      <c r="Y18" s="17" t="s">
        <v>811</v>
      </c>
      <c r="Z18" s="17" t="s">
        <v>812</v>
      </c>
      <c r="AA18" s="17" t="s">
        <v>813</v>
      </c>
      <c r="AB18" s="17" t="s">
        <v>814</v>
      </c>
      <c r="AC18" s="17" t="s">
        <v>815</v>
      </c>
      <c r="AD18" s="354"/>
      <c r="AE18" s="17" t="s">
        <v>811</v>
      </c>
      <c r="AF18" s="17" t="s">
        <v>812</v>
      </c>
      <c r="AG18" s="17" t="s">
        <v>813</v>
      </c>
      <c r="AH18" s="17" t="s">
        <v>814</v>
      </c>
      <c r="AI18" s="17" t="s">
        <v>815</v>
      </c>
      <c r="AJ18" s="17" t="s">
        <v>811</v>
      </c>
      <c r="AK18" s="17" t="s">
        <v>812</v>
      </c>
      <c r="AL18" s="17" t="s">
        <v>813</v>
      </c>
      <c r="AM18" s="17" t="s">
        <v>814</v>
      </c>
      <c r="AN18" s="17" t="s">
        <v>815</v>
      </c>
      <c r="AO18" s="17" t="s">
        <v>811</v>
      </c>
      <c r="AP18" s="17" t="s">
        <v>812</v>
      </c>
      <c r="AQ18" s="17" t="s">
        <v>813</v>
      </c>
      <c r="AR18" s="17" t="s">
        <v>814</v>
      </c>
      <c r="AS18" s="17" t="s">
        <v>815</v>
      </c>
      <c r="AT18" s="17" t="s">
        <v>811</v>
      </c>
      <c r="AU18" s="17" t="s">
        <v>812</v>
      </c>
      <c r="AV18" s="17" t="s">
        <v>813</v>
      </c>
      <c r="AW18" s="17" t="s">
        <v>814</v>
      </c>
      <c r="AX18" s="17" t="s">
        <v>815</v>
      </c>
      <c r="AY18" s="17" t="s">
        <v>811</v>
      </c>
      <c r="AZ18" s="17" t="s">
        <v>812</v>
      </c>
      <c r="BA18" s="17" t="s">
        <v>813</v>
      </c>
      <c r="BB18" s="17" t="s">
        <v>814</v>
      </c>
      <c r="BC18" s="17" t="s">
        <v>815</v>
      </c>
    </row>
    <row r="19" spans="1:59" s="26" customFormat="1">
      <c r="A19" s="25">
        <v>1</v>
      </c>
      <c r="B19" s="25">
        <v>2</v>
      </c>
      <c r="C19" s="25">
        <v>3</v>
      </c>
      <c r="D19" s="25">
        <v>4</v>
      </c>
      <c r="E19" s="25" t="s">
        <v>707</v>
      </c>
      <c r="F19" s="25" t="s">
        <v>708</v>
      </c>
      <c r="G19" s="25" t="s">
        <v>709</v>
      </c>
      <c r="H19" s="25" t="s">
        <v>710</v>
      </c>
      <c r="I19" s="25" t="s">
        <v>711</v>
      </c>
      <c r="J19" s="25" t="s">
        <v>714</v>
      </c>
      <c r="K19" s="25" t="s">
        <v>715</v>
      </c>
      <c r="L19" s="25" t="s">
        <v>716</v>
      </c>
      <c r="M19" s="25" t="s">
        <v>717</v>
      </c>
      <c r="N19" s="25" t="s">
        <v>718</v>
      </c>
      <c r="O19" s="25" t="s">
        <v>721</v>
      </c>
      <c r="P19" s="25" t="s">
        <v>722</v>
      </c>
      <c r="Q19" s="25" t="s">
        <v>723</v>
      </c>
      <c r="R19" s="25" t="s">
        <v>724</v>
      </c>
      <c r="S19" s="25" t="s">
        <v>725</v>
      </c>
      <c r="T19" s="25" t="s">
        <v>728</v>
      </c>
      <c r="U19" s="25" t="s">
        <v>729</v>
      </c>
      <c r="V19" s="25" t="s">
        <v>730</v>
      </c>
      <c r="W19" s="25" t="s">
        <v>731</v>
      </c>
      <c r="X19" s="25" t="s">
        <v>732</v>
      </c>
      <c r="Y19" s="25" t="s">
        <v>735</v>
      </c>
      <c r="Z19" s="25" t="s">
        <v>736</v>
      </c>
      <c r="AA19" s="25" t="s">
        <v>737</v>
      </c>
      <c r="AB19" s="25" t="s">
        <v>738</v>
      </c>
      <c r="AC19" s="25" t="s">
        <v>739</v>
      </c>
      <c r="AD19" s="25">
        <v>6</v>
      </c>
      <c r="AE19" s="25" t="s">
        <v>780</v>
      </c>
      <c r="AF19" s="25" t="s">
        <v>781</v>
      </c>
      <c r="AG19" s="25" t="s">
        <v>782</v>
      </c>
      <c r="AH19" s="25" t="s">
        <v>783</v>
      </c>
      <c r="AI19" s="25" t="s">
        <v>784</v>
      </c>
      <c r="AJ19" s="25" t="s">
        <v>816</v>
      </c>
      <c r="AK19" s="25" t="s">
        <v>817</v>
      </c>
      <c r="AL19" s="25" t="s">
        <v>818</v>
      </c>
      <c r="AM19" s="25" t="s">
        <v>819</v>
      </c>
      <c r="AN19" s="25" t="s">
        <v>820</v>
      </c>
      <c r="AO19" s="25" t="s">
        <v>821</v>
      </c>
      <c r="AP19" s="25" t="s">
        <v>822</v>
      </c>
      <c r="AQ19" s="25" t="s">
        <v>823</v>
      </c>
      <c r="AR19" s="25" t="s">
        <v>824</v>
      </c>
      <c r="AS19" s="25" t="s">
        <v>825</v>
      </c>
      <c r="AT19" s="25" t="s">
        <v>826</v>
      </c>
      <c r="AU19" s="25" t="s">
        <v>827</v>
      </c>
      <c r="AV19" s="25" t="s">
        <v>828</v>
      </c>
      <c r="AW19" s="25" t="s">
        <v>829</v>
      </c>
      <c r="AX19" s="25" t="s">
        <v>830</v>
      </c>
      <c r="AY19" s="25" t="s">
        <v>831</v>
      </c>
      <c r="AZ19" s="25" t="s">
        <v>832</v>
      </c>
      <c r="BA19" s="25" t="s">
        <v>833</v>
      </c>
      <c r="BB19" s="25" t="s">
        <v>834</v>
      </c>
      <c r="BC19" s="25" t="s">
        <v>835</v>
      </c>
    </row>
    <row r="20" spans="1:59" s="82" customFormat="1" ht="39.75" customHeight="1">
      <c r="A20" s="39"/>
      <c r="B20" s="40" t="s">
        <v>31</v>
      </c>
      <c r="C20" s="41"/>
      <c r="D20" s="44">
        <f t="shared" ref="D20" si="0">D21</f>
        <v>50.579010478148305</v>
      </c>
      <c r="E20" s="44">
        <f>E21</f>
        <v>1.648999992</v>
      </c>
      <c r="F20" s="44">
        <f t="shared" ref="F20:H20" si="1">F21</f>
        <v>0</v>
      </c>
      <c r="G20" s="44">
        <f t="shared" si="1"/>
        <v>0</v>
      </c>
      <c r="H20" s="44">
        <f t="shared" si="1"/>
        <v>0</v>
      </c>
      <c r="I20" s="44">
        <f>I21</f>
        <v>1.648999992</v>
      </c>
      <c r="J20" s="44">
        <f>J21</f>
        <v>0</v>
      </c>
      <c r="K20" s="44">
        <f t="shared" ref="K20:M20" si="2">K21</f>
        <v>0</v>
      </c>
      <c r="L20" s="44">
        <f t="shared" si="2"/>
        <v>0</v>
      </c>
      <c r="M20" s="44">
        <f t="shared" si="2"/>
        <v>0</v>
      </c>
      <c r="N20" s="44">
        <f t="shared" ref="N20:O20" si="3">N21</f>
        <v>0</v>
      </c>
      <c r="O20" s="44">
        <f t="shared" si="3"/>
        <v>1.4499999960000001</v>
      </c>
      <c r="P20" s="44">
        <f t="shared" ref="P20:Q20" si="4">P21</f>
        <v>0</v>
      </c>
      <c r="Q20" s="44">
        <f t="shared" si="4"/>
        <v>0</v>
      </c>
      <c r="R20" s="44"/>
      <c r="S20" s="44">
        <f>S21</f>
        <v>1.4499999960000001</v>
      </c>
      <c r="T20" s="44">
        <f>T21</f>
        <v>0.19899999600000001</v>
      </c>
      <c r="U20" s="44">
        <f t="shared" ref="U20:X20" si="5">U21</f>
        <v>0</v>
      </c>
      <c r="V20" s="44">
        <f t="shared" si="5"/>
        <v>0</v>
      </c>
      <c r="W20" s="44">
        <f t="shared" si="5"/>
        <v>0</v>
      </c>
      <c r="X20" s="44">
        <f t="shared" si="5"/>
        <v>0.19899999600000001</v>
      </c>
      <c r="Y20" s="44">
        <f t="shared" ref="Y20:AC20" si="6">Y21</f>
        <v>0</v>
      </c>
      <c r="Z20" s="44">
        <f t="shared" si="6"/>
        <v>0</v>
      </c>
      <c r="AA20" s="44">
        <f t="shared" si="6"/>
        <v>0</v>
      </c>
      <c r="AB20" s="44">
        <f t="shared" si="6"/>
        <v>0</v>
      </c>
      <c r="AC20" s="44">
        <f t="shared" si="6"/>
        <v>0</v>
      </c>
      <c r="AD20" s="44">
        <f>AD21</f>
        <v>42.892508731790251</v>
      </c>
      <c r="AE20" s="44">
        <f t="shared" ref="AE20:AH20" si="7">AE21</f>
        <v>1.3741666633333334</v>
      </c>
      <c r="AF20" s="44">
        <f t="shared" si="7"/>
        <v>0</v>
      </c>
      <c r="AG20" s="44">
        <f t="shared" si="7"/>
        <v>0</v>
      </c>
      <c r="AH20" s="44">
        <f t="shared" si="7"/>
        <v>0</v>
      </c>
      <c r="AI20" s="44">
        <f t="shared" ref="AI20:AM20" si="8">AI21</f>
        <v>1.3741666633333334</v>
      </c>
      <c r="AJ20" s="44">
        <f t="shared" si="8"/>
        <v>0</v>
      </c>
      <c r="AK20" s="44">
        <f t="shared" si="8"/>
        <v>0</v>
      </c>
      <c r="AL20" s="44">
        <f t="shared" si="8"/>
        <v>0</v>
      </c>
      <c r="AM20" s="44">
        <f t="shared" si="8"/>
        <v>0</v>
      </c>
      <c r="AN20" s="44">
        <f>AN21</f>
        <v>0</v>
      </c>
      <c r="AO20" s="44">
        <f>AO21</f>
        <v>1.2083333300000001</v>
      </c>
      <c r="AP20" s="44">
        <f t="shared" ref="AP20:AR20" si="9">AP21</f>
        <v>0</v>
      </c>
      <c r="AQ20" s="44">
        <f t="shared" si="9"/>
        <v>0</v>
      </c>
      <c r="AR20" s="44">
        <f t="shared" si="9"/>
        <v>0</v>
      </c>
      <c r="AS20" s="44">
        <f>AS21</f>
        <v>1.2083333300000001</v>
      </c>
      <c r="AT20" s="44">
        <f t="shared" ref="AT20:AX20" si="10">AT21</f>
        <v>0.16583333333333336</v>
      </c>
      <c r="AU20" s="44">
        <f t="shared" si="10"/>
        <v>0</v>
      </c>
      <c r="AV20" s="44">
        <f t="shared" si="10"/>
        <v>0</v>
      </c>
      <c r="AW20" s="44">
        <f t="shared" si="10"/>
        <v>0</v>
      </c>
      <c r="AX20" s="44">
        <f t="shared" si="10"/>
        <v>0.16583333333333336</v>
      </c>
      <c r="AY20" s="44">
        <f t="shared" ref="AY20:BC20" si="11">AY21</f>
        <v>0</v>
      </c>
      <c r="AZ20" s="44">
        <f t="shared" si="11"/>
        <v>0</v>
      </c>
      <c r="BA20" s="44">
        <f t="shared" si="11"/>
        <v>0</v>
      </c>
      <c r="BB20" s="44">
        <f t="shared" si="11"/>
        <v>0</v>
      </c>
      <c r="BC20" s="44">
        <f t="shared" si="11"/>
        <v>0</v>
      </c>
      <c r="BE20" s="100"/>
      <c r="BF20" s="100"/>
    </row>
    <row r="21" spans="1:59" s="101" customFormat="1">
      <c r="A21" s="46" t="s">
        <v>685</v>
      </c>
      <c r="B21" s="47" t="s">
        <v>686</v>
      </c>
      <c r="C21" s="46"/>
      <c r="D21" s="44">
        <f t="shared" ref="D21" si="12">D22+D33</f>
        <v>50.579010478148305</v>
      </c>
      <c r="E21" s="44">
        <f>E22+E33</f>
        <v>1.648999992</v>
      </c>
      <c r="F21" s="44">
        <f t="shared" ref="F21:H21" si="13">F22+F33</f>
        <v>0</v>
      </c>
      <c r="G21" s="44">
        <f t="shared" si="13"/>
        <v>0</v>
      </c>
      <c r="H21" s="44">
        <f t="shared" si="13"/>
        <v>0</v>
      </c>
      <c r="I21" s="44">
        <f>I22+I33</f>
        <v>1.648999992</v>
      </c>
      <c r="J21" s="44">
        <f>J22+J33</f>
        <v>0</v>
      </c>
      <c r="K21" s="44">
        <f t="shared" ref="K21:M21" si="14">K22+K33</f>
        <v>0</v>
      </c>
      <c r="L21" s="44">
        <f t="shared" si="14"/>
        <v>0</v>
      </c>
      <c r="M21" s="44">
        <f t="shared" si="14"/>
        <v>0</v>
      </c>
      <c r="N21" s="44">
        <f t="shared" ref="N21:O21" si="15">N22+N33</f>
        <v>0</v>
      </c>
      <c r="O21" s="44">
        <f t="shared" si="15"/>
        <v>1.4499999960000001</v>
      </c>
      <c r="P21" s="44">
        <f t="shared" ref="P21:Q21" si="16">P22+P33</f>
        <v>0</v>
      </c>
      <c r="Q21" s="44">
        <f t="shared" si="16"/>
        <v>0</v>
      </c>
      <c r="R21" s="44"/>
      <c r="S21" s="44">
        <f>S22+S33</f>
        <v>1.4499999960000001</v>
      </c>
      <c r="T21" s="44">
        <f>T22+T33</f>
        <v>0.19899999600000001</v>
      </c>
      <c r="U21" s="44">
        <f t="shared" ref="U21:X21" si="17">U22+U33</f>
        <v>0</v>
      </c>
      <c r="V21" s="44">
        <f t="shared" si="17"/>
        <v>0</v>
      </c>
      <c r="W21" s="44">
        <f t="shared" si="17"/>
        <v>0</v>
      </c>
      <c r="X21" s="44">
        <f t="shared" si="17"/>
        <v>0.19899999600000001</v>
      </c>
      <c r="Y21" s="44">
        <f t="shared" ref="Y21:AC21" si="18">Y22+Y33</f>
        <v>0</v>
      </c>
      <c r="Z21" s="44">
        <f t="shared" si="18"/>
        <v>0</v>
      </c>
      <c r="AA21" s="44">
        <f t="shared" si="18"/>
        <v>0</v>
      </c>
      <c r="AB21" s="44">
        <f t="shared" si="18"/>
        <v>0</v>
      </c>
      <c r="AC21" s="44">
        <f t="shared" si="18"/>
        <v>0</v>
      </c>
      <c r="AD21" s="44">
        <f>AD22+AD33</f>
        <v>42.892508731790251</v>
      </c>
      <c r="AE21" s="44">
        <f t="shared" ref="AE21:AH21" si="19">AE22+AE33</f>
        <v>1.3741666633333334</v>
      </c>
      <c r="AF21" s="44">
        <f t="shared" si="19"/>
        <v>0</v>
      </c>
      <c r="AG21" s="44">
        <f t="shared" si="19"/>
        <v>0</v>
      </c>
      <c r="AH21" s="44">
        <f t="shared" si="19"/>
        <v>0</v>
      </c>
      <c r="AI21" s="44">
        <f t="shared" ref="AI21:AJ21" si="20">AI22+AI33</f>
        <v>1.3741666633333334</v>
      </c>
      <c r="AJ21" s="44">
        <f t="shared" si="20"/>
        <v>0</v>
      </c>
      <c r="AK21" s="44">
        <f t="shared" ref="AK21:AM21" si="21">AK22+AK33</f>
        <v>0</v>
      </c>
      <c r="AL21" s="44">
        <f t="shared" si="21"/>
        <v>0</v>
      </c>
      <c r="AM21" s="44">
        <f t="shared" si="21"/>
        <v>0</v>
      </c>
      <c r="AN21" s="44">
        <f>AN22+AN33</f>
        <v>0</v>
      </c>
      <c r="AO21" s="44">
        <f>AO22+AO33</f>
        <v>1.2083333300000001</v>
      </c>
      <c r="AP21" s="44">
        <f t="shared" ref="AP21:AQ21" si="22">AP22+AP33</f>
        <v>0</v>
      </c>
      <c r="AQ21" s="44">
        <f t="shared" si="22"/>
        <v>0</v>
      </c>
      <c r="AR21" s="44">
        <f t="shared" ref="AR21" si="23">AR22+AR33</f>
        <v>0</v>
      </c>
      <c r="AS21" s="44">
        <f>AS22+AS33</f>
        <v>1.2083333300000001</v>
      </c>
      <c r="AT21" s="44">
        <f t="shared" ref="AT21:AX21" si="24">AT22+AT33</f>
        <v>0.16583333333333336</v>
      </c>
      <c r="AU21" s="44">
        <f t="shared" si="24"/>
        <v>0</v>
      </c>
      <c r="AV21" s="44">
        <f t="shared" si="24"/>
        <v>0</v>
      </c>
      <c r="AW21" s="44">
        <f t="shared" si="24"/>
        <v>0</v>
      </c>
      <c r="AX21" s="44">
        <f t="shared" si="24"/>
        <v>0.16583333333333336</v>
      </c>
      <c r="AY21" s="44">
        <f t="shared" ref="AY21:BC21" si="25">AY22+AY33</f>
        <v>0</v>
      </c>
      <c r="AZ21" s="44">
        <f t="shared" si="25"/>
        <v>0</v>
      </c>
      <c r="BA21" s="44">
        <f t="shared" si="25"/>
        <v>0</v>
      </c>
      <c r="BB21" s="44">
        <f t="shared" si="25"/>
        <v>0</v>
      </c>
      <c r="BC21" s="44">
        <f t="shared" si="25"/>
        <v>0</v>
      </c>
      <c r="BE21" s="100"/>
      <c r="BF21" s="100"/>
      <c r="BG21" s="82"/>
    </row>
    <row r="22" spans="1:59" s="101" customFormat="1" ht="56.25">
      <c r="A22" s="46" t="s">
        <v>187</v>
      </c>
      <c r="B22" s="47" t="s">
        <v>687</v>
      </c>
      <c r="C22" s="46"/>
      <c r="D22" s="44">
        <f t="shared" ref="D22" si="26">D23+D29</f>
        <v>49.687010478148302</v>
      </c>
      <c r="E22" s="44">
        <f>E23+E29</f>
        <v>0</v>
      </c>
      <c r="F22" s="44">
        <f t="shared" ref="F22:H22" si="27">F23+F29</f>
        <v>0</v>
      </c>
      <c r="G22" s="44">
        <f t="shared" si="27"/>
        <v>0</v>
      </c>
      <c r="H22" s="44">
        <f t="shared" si="27"/>
        <v>0</v>
      </c>
      <c r="I22" s="44">
        <f>I23+I29</f>
        <v>0</v>
      </c>
      <c r="J22" s="44">
        <f>J23+J29</f>
        <v>0</v>
      </c>
      <c r="K22" s="44">
        <f t="shared" ref="K22:M22" si="28">K23+K29</f>
        <v>0</v>
      </c>
      <c r="L22" s="44">
        <f t="shared" si="28"/>
        <v>0</v>
      </c>
      <c r="M22" s="44">
        <f t="shared" si="28"/>
        <v>0</v>
      </c>
      <c r="N22" s="44">
        <f t="shared" ref="N22:O22" si="29">N23+N29</f>
        <v>0</v>
      </c>
      <c r="O22" s="44">
        <f t="shared" si="29"/>
        <v>0</v>
      </c>
      <c r="P22" s="44">
        <f t="shared" ref="P22:Q22" si="30">P23+P29</f>
        <v>0</v>
      </c>
      <c r="Q22" s="44">
        <f t="shared" si="30"/>
        <v>0</v>
      </c>
      <c r="R22" s="44"/>
      <c r="S22" s="44">
        <f>S23+S29</f>
        <v>0</v>
      </c>
      <c r="T22" s="44">
        <f>T23+T29</f>
        <v>0</v>
      </c>
      <c r="U22" s="44">
        <f t="shared" ref="U22:X22" si="31">U23+U29</f>
        <v>0</v>
      </c>
      <c r="V22" s="44">
        <f t="shared" si="31"/>
        <v>0</v>
      </c>
      <c r="W22" s="44">
        <f t="shared" si="31"/>
        <v>0</v>
      </c>
      <c r="X22" s="44">
        <f t="shared" si="31"/>
        <v>0</v>
      </c>
      <c r="Y22" s="44">
        <f t="shared" ref="Y22:AC22" si="32">Y23+Y29</f>
        <v>0</v>
      </c>
      <c r="Z22" s="44">
        <f t="shared" si="32"/>
        <v>0</v>
      </c>
      <c r="AA22" s="44">
        <f t="shared" si="32"/>
        <v>0</v>
      </c>
      <c r="AB22" s="44">
        <f t="shared" si="32"/>
        <v>0</v>
      </c>
      <c r="AC22" s="44">
        <f t="shared" si="32"/>
        <v>0</v>
      </c>
      <c r="AD22" s="44">
        <f>AD23+AD29</f>
        <v>41.405842065123586</v>
      </c>
      <c r="AE22" s="44">
        <f t="shared" ref="AE22:AH22" si="33">AE23+AE29</f>
        <v>0</v>
      </c>
      <c r="AF22" s="44">
        <f t="shared" si="33"/>
        <v>0</v>
      </c>
      <c r="AG22" s="44">
        <f t="shared" si="33"/>
        <v>0</v>
      </c>
      <c r="AH22" s="44">
        <f t="shared" si="33"/>
        <v>0</v>
      </c>
      <c r="AI22" s="44">
        <f t="shared" ref="AI22:AJ22" si="34">AI23+AI29</f>
        <v>0</v>
      </c>
      <c r="AJ22" s="44">
        <f t="shared" si="34"/>
        <v>0</v>
      </c>
      <c r="AK22" s="44">
        <f t="shared" ref="AK22:AM22" si="35">AK23+AK29</f>
        <v>0</v>
      </c>
      <c r="AL22" s="44">
        <f t="shared" si="35"/>
        <v>0</v>
      </c>
      <c r="AM22" s="44">
        <f t="shared" si="35"/>
        <v>0</v>
      </c>
      <c r="AN22" s="44">
        <f>AN23+AN29</f>
        <v>0</v>
      </c>
      <c r="AO22" s="44">
        <f>AO23+AO29</f>
        <v>0</v>
      </c>
      <c r="AP22" s="44">
        <f t="shared" ref="AP22:AQ22" si="36">AP23+AP29</f>
        <v>0</v>
      </c>
      <c r="AQ22" s="44">
        <f t="shared" si="36"/>
        <v>0</v>
      </c>
      <c r="AR22" s="44">
        <f t="shared" ref="AR22" si="37">AR23+AR29</f>
        <v>0</v>
      </c>
      <c r="AS22" s="44">
        <f>AS23+AS29</f>
        <v>0</v>
      </c>
      <c r="AT22" s="44">
        <f t="shared" ref="AT22:AX22" si="38">AT23+AT29</f>
        <v>0</v>
      </c>
      <c r="AU22" s="44">
        <f t="shared" si="38"/>
        <v>0</v>
      </c>
      <c r="AV22" s="44">
        <f t="shared" si="38"/>
        <v>0</v>
      </c>
      <c r="AW22" s="44">
        <f t="shared" si="38"/>
        <v>0</v>
      </c>
      <c r="AX22" s="44">
        <f t="shared" si="38"/>
        <v>0</v>
      </c>
      <c r="AY22" s="44">
        <f t="shared" ref="AY22:BC22" si="39">AY23+AY29</f>
        <v>0</v>
      </c>
      <c r="AZ22" s="44">
        <f t="shared" si="39"/>
        <v>0</v>
      </c>
      <c r="BA22" s="44">
        <f t="shared" si="39"/>
        <v>0</v>
      </c>
      <c r="BB22" s="44">
        <f t="shared" si="39"/>
        <v>0</v>
      </c>
      <c r="BC22" s="44">
        <f t="shared" si="39"/>
        <v>0</v>
      </c>
      <c r="BE22" s="100"/>
      <c r="BF22" s="100"/>
      <c r="BG22" s="82"/>
    </row>
    <row r="23" spans="1:59" s="101" customFormat="1" ht="93.75">
      <c r="A23" s="46" t="s">
        <v>615</v>
      </c>
      <c r="B23" s="47" t="s">
        <v>688</v>
      </c>
      <c r="C23" s="46"/>
      <c r="D23" s="44">
        <f t="shared" ref="D23" si="40">D24</f>
        <v>49.687010478148302</v>
      </c>
      <c r="E23" s="44">
        <f>E24</f>
        <v>0</v>
      </c>
      <c r="F23" s="44">
        <f t="shared" ref="F23:H23" si="41">F24</f>
        <v>0</v>
      </c>
      <c r="G23" s="44">
        <f t="shared" si="41"/>
        <v>0</v>
      </c>
      <c r="H23" s="44">
        <f t="shared" si="41"/>
        <v>0</v>
      </c>
      <c r="I23" s="44">
        <f>I24</f>
        <v>0</v>
      </c>
      <c r="J23" s="44">
        <f>J24</f>
        <v>0</v>
      </c>
      <c r="K23" s="44">
        <f t="shared" ref="K23:M23" si="42">K24</f>
        <v>0</v>
      </c>
      <c r="L23" s="44">
        <f t="shared" si="42"/>
        <v>0</v>
      </c>
      <c r="M23" s="44">
        <f t="shared" si="42"/>
        <v>0</v>
      </c>
      <c r="N23" s="44">
        <f t="shared" ref="N23:O23" si="43">N24</f>
        <v>0</v>
      </c>
      <c r="O23" s="44">
        <f t="shared" si="43"/>
        <v>0</v>
      </c>
      <c r="P23" s="44">
        <f t="shared" ref="P23:Q23" si="44">P24</f>
        <v>0</v>
      </c>
      <c r="Q23" s="44">
        <f t="shared" si="44"/>
        <v>0</v>
      </c>
      <c r="R23" s="44"/>
      <c r="S23" s="44">
        <f>S24</f>
        <v>0</v>
      </c>
      <c r="T23" s="44">
        <f>T24</f>
        <v>0</v>
      </c>
      <c r="U23" s="44">
        <f t="shared" ref="U23:X23" si="45">U24</f>
        <v>0</v>
      </c>
      <c r="V23" s="44">
        <f t="shared" si="45"/>
        <v>0</v>
      </c>
      <c r="W23" s="44">
        <f t="shared" si="45"/>
        <v>0</v>
      </c>
      <c r="X23" s="44">
        <f t="shared" si="45"/>
        <v>0</v>
      </c>
      <c r="Y23" s="44">
        <f t="shared" ref="Y23:AC23" si="46">Y24</f>
        <v>0</v>
      </c>
      <c r="Z23" s="44">
        <f t="shared" si="46"/>
        <v>0</v>
      </c>
      <c r="AA23" s="44">
        <f t="shared" si="46"/>
        <v>0</v>
      </c>
      <c r="AB23" s="44">
        <f t="shared" si="46"/>
        <v>0</v>
      </c>
      <c r="AC23" s="44">
        <f t="shared" si="46"/>
        <v>0</v>
      </c>
      <c r="AD23" s="44">
        <f>AD24</f>
        <v>41.405842065123586</v>
      </c>
      <c r="AE23" s="44">
        <f t="shared" ref="AE23:AH23" si="47">AE24</f>
        <v>0</v>
      </c>
      <c r="AF23" s="44">
        <f t="shared" si="47"/>
        <v>0</v>
      </c>
      <c r="AG23" s="44">
        <f t="shared" si="47"/>
        <v>0</v>
      </c>
      <c r="AH23" s="44">
        <f t="shared" si="47"/>
        <v>0</v>
      </c>
      <c r="AI23" s="44">
        <f t="shared" ref="AI23:AM23" si="48">AI24</f>
        <v>0</v>
      </c>
      <c r="AJ23" s="44">
        <f t="shared" si="48"/>
        <v>0</v>
      </c>
      <c r="AK23" s="44">
        <f t="shared" si="48"/>
        <v>0</v>
      </c>
      <c r="AL23" s="44">
        <f t="shared" si="48"/>
        <v>0</v>
      </c>
      <c r="AM23" s="44">
        <f t="shared" si="48"/>
        <v>0</v>
      </c>
      <c r="AN23" s="44">
        <f>AN24</f>
        <v>0</v>
      </c>
      <c r="AO23" s="44">
        <f>AO24</f>
        <v>0</v>
      </c>
      <c r="AP23" s="44">
        <f t="shared" ref="AP23:AR23" si="49">AP24</f>
        <v>0</v>
      </c>
      <c r="AQ23" s="44">
        <f t="shared" si="49"/>
        <v>0</v>
      </c>
      <c r="AR23" s="44">
        <f t="shared" si="49"/>
        <v>0</v>
      </c>
      <c r="AS23" s="44">
        <f>AS24</f>
        <v>0</v>
      </c>
      <c r="AT23" s="44">
        <f>AT24</f>
        <v>0</v>
      </c>
      <c r="AU23" s="44">
        <f t="shared" ref="AU23:AX23" si="50">AU24</f>
        <v>0</v>
      </c>
      <c r="AV23" s="44">
        <f t="shared" si="50"/>
        <v>0</v>
      </c>
      <c r="AW23" s="44">
        <f t="shared" si="50"/>
        <v>0</v>
      </c>
      <c r="AX23" s="44">
        <f t="shared" si="50"/>
        <v>0</v>
      </c>
      <c r="AY23" s="44">
        <f t="shared" ref="AY23:BC23" si="51">AY24</f>
        <v>0</v>
      </c>
      <c r="AZ23" s="44">
        <f t="shared" si="51"/>
        <v>0</v>
      </c>
      <c r="BA23" s="44">
        <f t="shared" si="51"/>
        <v>0</v>
      </c>
      <c r="BB23" s="44">
        <f t="shared" si="51"/>
        <v>0</v>
      </c>
      <c r="BC23" s="44">
        <f t="shared" si="51"/>
        <v>0</v>
      </c>
      <c r="BE23" s="100"/>
      <c r="BF23" s="100"/>
      <c r="BG23" s="82"/>
    </row>
    <row r="24" spans="1:59" s="26" customFormat="1" ht="47.25" customHeight="1">
      <c r="A24" s="46" t="s">
        <v>617</v>
      </c>
      <c r="B24" s="47" t="s">
        <v>689</v>
      </c>
      <c r="C24" s="46"/>
      <c r="D24" s="44">
        <f t="shared" ref="D24" si="52">SUM(D25:D28)</f>
        <v>49.687010478148302</v>
      </c>
      <c r="E24" s="44">
        <f t="shared" ref="E24:AA24" si="53">SUM(E25:E28)</f>
        <v>0</v>
      </c>
      <c r="F24" s="44">
        <f t="shared" si="53"/>
        <v>0</v>
      </c>
      <c r="G24" s="44">
        <f t="shared" si="53"/>
        <v>0</v>
      </c>
      <c r="H24" s="44">
        <f t="shared" si="53"/>
        <v>0</v>
      </c>
      <c r="I24" s="44">
        <f t="shared" si="53"/>
        <v>0</v>
      </c>
      <c r="J24" s="44">
        <f t="shared" si="53"/>
        <v>0</v>
      </c>
      <c r="K24" s="44">
        <f t="shared" si="53"/>
        <v>0</v>
      </c>
      <c r="L24" s="44">
        <f t="shared" si="53"/>
        <v>0</v>
      </c>
      <c r="M24" s="44">
        <f t="shared" si="53"/>
        <v>0</v>
      </c>
      <c r="N24" s="44">
        <f t="shared" si="53"/>
        <v>0</v>
      </c>
      <c r="O24" s="44">
        <f t="shared" si="53"/>
        <v>0</v>
      </c>
      <c r="P24" s="44">
        <f t="shared" si="53"/>
        <v>0</v>
      </c>
      <c r="Q24" s="44">
        <f t="shared" si="53"/>
        <v>0</v>
      </c>
      <c r="R24" s="44">
        <f t="shared" si="53"/>
        <v>0</v>
      </c>
      <c r="S24" s="44">
        <f t="shared" si="53"/>
        <v>0</v>
      </c>
      <c r="T24" s="44">
        <f t="shared" si="53"/>
        <v>0</v>
      </c>
      <c r="U24" s="44">
        <f t="shared" si="53"/>
        <v>0</v>
      </c>
      <c r="V24" s="44">
        <f t="shared" si="53"/>
        <v>0</v>
      </c>
      <c r="W24" s="44">
        <f t="shared" si="53"/>
        <v>0</v>
      </c>
      <c r="X24" s="44">
        <f t="shared" si="53"/>
        <v>0</v>
      </c>
      <c r="Y24" s="44">
        <f t="shared" si="53"/>
        <v>0</v>
      </c>
      <c r="Z24" s="44">
        <f t="shared" si="53"/>
        <v>0</v>
      </c>
      <c r="AA24" s="44">
        <f t="shared" si="53"/>
        <v>0</v>
      </c>
      <c r="AB24" s="44">
        <f>SUM(AB25:AB28)</f>
        <v>0</v>
      </c>
      <c r="AC24" s="44">
        <f t="shared" ref="AC24" si="54">SUM(AC25:AC27)</f>
        <v>0</v>
      </c>
      <c r="AD24" s="44">
        <f t="shared" ref="AD24" si="55">SUM(AD25:AD28)</f>
        <v>41.405842065123586</v>
      </c>
      <c r="AE24" s="44">
        <f t="shared" ref="AE24:AJ24" si="56">SUM(AE25:AE28)</f>
        <v>0</v>
      </c>
      <c r="AF24" s="44">
        <f t="shared" si="56"/>
        <v>0</v>
      </c>
      <c r="AG24" s="44">
        <f t="shared" si="56"/>
        <v>0</v>
      </c>
      <c r="AH24" s="44">
        <f t="shared" si="56"/>
        <v>0</v>
      </c>
      <c r="AI24" s="44">
        <f t="shared" si="56"/>
        <v>0</v>
      </c>
      <c r="AJ24" s="44">
        <f t="shared" si="56"/>
        <v>0</v>
      </c>
      <c r="AK24" s="44">
        <f t="shared" ref="AK24:BC24" si="57">SUM(AK25:AK28)</f>
        <v>0</v>
      </c>
      <c r="AL24" s="44">
        <f t="shared" si="57"/>
        <v>0</v>
      </c>
      <c r="AM24" s="44">
        <f t="shared" si="57"/>
        <v>0</v>
      </c>
      <c r="AN24" s="44">
        <f t="shared" si="57"/>
        <v>0</v>
      </c>
      <c r="AO24" s="44">
        <f t="shared" si="57"/>
        <v>0</v>
      </c>
      <c r="AP24" s="44">
        <f t="shared" si="57"/>
        <v>0</v>
      </c>
      <c r="AQ24" s="44">
        <f t="shared" si="57"/>
        <v>0</v>
      </c>
      <c r="AR24" s="44">
        <f t="shared" si="57"/>
        <v>0</v>
      </c>
      <c r="AS24" s="44">
        <f t="shared" si="57"/>
        <v>0</v>
      </c>
      <c r="AT24" s="44">
        <f t="shared" si="57"/>
        <v>0</v>
      </c>
      <c r="AU24" s="44">
        <f t="shared" si="57"/>
        <v>0</v>
      </c>
      <c r="AV24" s="44">
        <f t="shared" si="57"/>
        <v>0</v>
      </c>
      <c r="AW24" s="44">
        <f t="shared" si="57"/>
        <v>0</v>
      </c>
      <c r="AX24" s="44">
        <f t="shared" si="57"/>
        <v>0</v>
      </c>
      <c r="AY24" s="44">
        <f t="shared" si="57"/>
        <v>0</v>
      </c>
      <c r="AZ24" s="44">
        <f t="shared" si="57"/>
        <v>0</v>
      </c>
      <c r="BA24" s="44">
        <f t="shared" si="57"/>
        <v>0</v>
      </c>
      <c r="BB24" s="44">
        <f t="shared" si="57"/>
        <v>0</v>
      </c>
      <c r="BC24" s="44">
        <f t="shared" si="57"/>
        <v>0</v>
      </c>
      <c r="BE24" s="100"/>
      <c r="BF24" s="100"/>
      <c r="BG24" s="82"/>
    </row>
    <row r="25" spans="1:59" s="26" customFormat="1" ht="58.5" customHeight="1">
      <c r="A25" s="48" t="s">
        <v>617</v>
      </c>
      <c r="B25" s="147" t="s">
        <v>1040</v>
      </c>
      <c r="C25" s="159" t="s">
        <v>1037</v>
      </c>
      <c r="D25" s="330">
        <v>49.687010478148302</v>
      </c>
      <c r="E25" s="55">
        <f t="shared" ref="E25:E26" si="58">F25+G25+H25+I25</f>
        <v>0</v>
      </c>
      <c r="F25" s="89">
        <f t="shared" ref="F25" si="59">K25+P25+U25+Z25</f>
        <v>0</v>
      </c>
      <c r="G25" s="89">
        <f t="shared" ref="G25:G26" si="60">L25+Q25+V25+AA25</f>
        <v>0</v>
      </c>
      <c r="H25" s="89">
        <f t="shared" ref="H25:H26" si="61">M25+R25+W25+AB25</f>
        <v>0</v>
      </c>
      <c r="I25" s="89">
        <f t="shared" ref="I25:I26" si="62">N25+S25+X25+AC25</f>
        <v>0</v>
      </c>
      <c r="J25" s="53">
        <f t="shared" ref="J25:J26" si="63">K25+L25+M25+N25</f>
        <v>0</v>
      </c>
      <c r="K25" s="86">
        <v>0</v>
      </c>
      <c r="L25" s="86">
        <v>0</v>
      </c>
      <c r="M25" s="86">
        <v>0</v>
      </c>
      <c r="N25" s="53">
        <v>0</v>
      </c>
      <c r="O25" s="53">
        <f t="shared" ref="O25:O26" si="64">P25+Q25+R25+S25</f>
        <v>0</v>
      </c>
      <c r="P25" s="53"/>
      <c r="Q25" s="53"/>
      <c r="R25" s="53"/>
      <c r="S25" s="53"/>
      <c r="T25" s="53">
        <f t="shared" ref="T25:T26" si="65">U25+V25+W25+X25</f>
        <v>0</v>
      </c>
      <c r="U25" s="86">
        <v>0</v>
      </c>
      <c r="V25" s="86">
        <v>0</v>
      </c>
      <c r="W25" s="86">
        <v>0</v>
      </c>
      <c r="X25" s="86">
        <v>0</v>
      </c>
      <c r="Y25" s="55">
        <f t="shared" ref="Y25:Y26" si="66">Z25+AA25+AB25+AC25</f>
        <v>0</v>
      </c>
      <c r="Z25" s="86"/>
      <c r="AA25" s="86"/>
      <c r="AB25" s="86"/>
      <c r="AC25" s="86">
        <f>BC25*1.2</f>
        <v>0</v>
      </c>
      <c r="AD25" s="330">
        <f>49.6870104781483/1.2</f>
        <v>41.405842065123586</v>
      </c>
      <c r="AE25" s="53">
        <f t="shared" ref="AE25:AE26" si="67">AF25+AG25+AH25+AI25</f>
        <v>0</v>
      </c>
      <c r="AF25" s="86">
        <f t="shared" ref="AF25:AF26" si="68">AK25+AP25+AU25+AZ25</f>
        <v>0</v>
      </c>
      <c r="AG25" s="89">
        <f t="shared" ref="AG25:AG26" si="69">AL25+AQ25+AV25+BA25</f>
        <v>0</v>
      </c>
      <c r="AH25" s="89">
        <f t="shared" ref="AH25:AH26" si="70">AM25+AR25+AW25+BB25</f>
        <v>0</v>
      </c>
      <c r="AI25" s="89">
        <f t="shared" ref="AI25:AI26" si="71">AN25+AS25+AX25+BC25</f>
        <v>0</v>
      </c>
      <c r="AJ25" s="53">
        <f t="shared" ref="AJ25:AJ26" si="72">AK25+AL25+AM25+AN25</f>
        <v>0</v>
      </c>
      <c r="AK25" s="89">
        <v>0</v>
      </c>
      <c r="AL25" s="89">
        <v>0</v>
      </c>
      <c r="AM25" s="89">
        <v>0</v>
      </c>
      <c r="AN25" s="53">
        <v>0</v>
      </c>
      <c r="AO25" s="53">
        <f t="shared" ref="AO25:AO26" si="73">AP25+AQ25+AR25+AS25</f>
        <v>0</v>
      </c>
      <c r="AP25" s="52"/>
      <c r="AQ25" s="52"/>
      <c r="AR25" s="89">
        <v>0</v>
      </c>
      <c r="AS25" s="52"/>
      <c r="AT25" s="53">
        <f t="shared" ref="AT25:AT26" si="74">AU25+AV25+AW25+AX25</f>
        <v>0</v>
      </c>
      <c r="AU25" s="89">
        <v>0</v>
      </c>
      <c r="AV25" s="89">
        <v>0</v>
      </c>
      <c r="AW25" s="89">
        <v>0</v>
      </c>
      <c r="AX25" s="89">
        <v>0</v>
      </c>
      <c r="AY25" s="137">
        <f t="shared" ref="AY25:AY26" si="75">AZ25+BA25+BB25+BC25</f>
        <v>0</v>
      </c>
      <c r="AZ25" s="135"/>
      <c r="BA25" s="135"/>
      <c r="BB25" s="135"/>
      <c r="BC25" s="89">
        <v>0</v>
      </c>
      <c r="BE25" s="100"/>
      <c r="BF25" s="100"/>
      <c r="BG25" s="82"/>
    </row>
    <row r="26" spans="1:59" s="26" customFormat="1" ht="156" hidden="1" customHeight="1">
      <c r="A26" s="48" t="s">
        <v>617</v>
      </c>
      <c r="B26" s="151"/>
      <c r="C26" s="50"/>
      <c r="D26" s="332">
        <v>0</v>
      </c>
      <c r="E26" s="55">
        <f t="shared" si="58"/>
        <v>0</v>
      </c>
      <c r="F26" s="89">
        <f>K26+P26+U26+Z26</f>
        <v>0</v>
      </c>
      <c r="G26" s="89">
        <f t="shared" si="60"/>
        <v>0</v>
      </c>
      <c r="H26" s="89">
        <f t="shared" si="61"/>
        <v>0</v>
      </c>
      <c r="I26" s="89">
        <f t="shared" si="62"/>
        <v>0</v>
      </c>
      <c r="J26" s="53">
        <f t="shared" si="63"/>
        <v>0</v>
      </c>
      <c r="K26" s="86">
        <v>0</v>
      </c>
      <c r="L26" s="86">
        <v>0</v>
      </c>
      <c r="M26" s="86">
        <v>0</v>
      </c>
      <c r="N26" s="53">
        <v>0</v>
      </c>
      <c r="O26" s="53">
        <f t="shared" si="64"/>
        <v>0</v>
      </c>
      <c r="P26" s="53"/>
      <c r="Q26" s="53"/>
      <c r="R26" s="53"/>
      <c r="S26" s="53"/>
      <c r="T26" s="53">
        <f t="shared" si="65"/>
        <v>0</v>
      </c>
      <c r="U26" s="86">
        <v>0</v>
      </c>
      <c r="V26" s="86">
        <v>0</v>
      </c>
      <c r="W26" s="86">
        <v>0</v>
      </c>
      <c r="X26" s="86">
        <v>0</v>
      </c>
      <c r="Y26" s="55">
        <f t="shared" si="66"/>
        <v>0</v>
      </c>
      <c r="Z26" s="86"/>
      <c r="AA26" s="86"/>
      <c r="AB26" s="86"/>
      <c r="AC26" s="86">
        <f t="shared" ref="AC26" si="76">BC26*1.2</f>
        <v>0</v>
      </c>
      <c r="AD26" s="332">
        <v>0</v>
      </c>
      <c r="AE26" s="53">
        <f t="shared" si="67"/>
        <v>0</v>
      </c>
      <c r="AF26" s="86">
        <f t="shared" si="68"/>
        <v>0</v>
      </c>
      <c r="AG26" s="89">
        <f t="shared" si="69"/>
        <v>0</v>
      </c>
      <c r="AH26" s="89">
        <f t="shared" si="70"/>
        <v>0</v>
      </c>
      <c r="AI26" s="89">
        <f t="shared" si="71"/>
        <v>0</v>
      </c>
      <c r="AJ26" s="53">
        <f t="shared" si="72"/>
        <v>0</v>
      </c>
      <c r="AK26" s="89">
        <v>0</v>
      </c>
      <c r="AL26" s="89">
        <v>0</v>
      </c>
      <c r="AM26" s="89">
        <v>0</v>
      </c>
      <c r="AN26" s="53">
        <v>0</v>
      </c>
      <c r="AO26" s="53">
        <f t="shared" si="73"/>
        <v>0</v>
      </c>
      <c r="AP26" s="52"/>
      <c r="AQ26" s="52"/>
      <c r="AR26" s="89">
        <v>0</v>
      </c>
      <c r="AS26" s="52"/>
      <c r="AT26" s="53">
        <f t="shared" si="74"/>
        <v>0</v>
      </c>
      <c r="AU26" s="89">
        <v>0</v>
      </c>
      <c r="AV26" s="89">
        <v>0</v>
      </c>
      <c r="AW26" s="89">
        <v>0</v>
      </c>
      <c r="AX26" s="89">
        <v>0</v>
      </c>
      <c r="AY26" s="137">
        <f t="shared" si="75"/>
        <v>0</v>
      </c>
      <c r="AZ26" s="135"/>
      <c r="BA26" s="135"/>
      <c r="BB26" s="135"/>
      <c r="BC26" s="89">
        <v>0</v>
      </c>
      <c r="BE26" s="100"/>
      <c r="BF26" s="100"/>
      <c r="BG26" s="82"/>
    </row>
    <row r="27" spans="1:59" s="26" customFormat="1" ht="66" hidden="1" customHeight="1">
      <c r="A27" s="48" t="s">
        <v>617</v>
      </c>
      <c r="B27" s="152"/>
      <c r="C27" s="153"/>
      <c r="D27" s="333"/>
      <c r="E27" s="55"/>
      <c r="F27" s="89"/>
      <c r="G27" s="89"/>
      <c r="H27" s="89"/>
      <c r="I27" s="89"/>
      <c r="J27" s="53"/>
      <c r="K27" s="86"/>
      <c r="L27" s="86"/>
      <c r="M27" s="86"/>
      <c r="N27" s="53"/>
      <c r="O27" s="53"/>
      <c r="P27" s="52"/>
      <c r="Q27" s="52"/>
      <c r="R27" s="52"/>
      <c r="S27" s="52"/>
      <c r="T27" s="53"/>
      <c r="U27" s="86"/>
      <c r="V27" s="86"/>
      <c r="W27" s="86"/>
      <c r="X27" s="86"/>
      <c r="Y27" s="137"/>
      <c r="Z27" s="136"/>
      <c r="AA27" s="136"/>
      <c r="AB27" s="136"/>
      <c r="AC27" s="86"/>
      <c r="AD27" s="333"/>
      <c r="AE27" s="53"/>
      <c r="AF27" s="86"/>
      <c r="AG27" s="89"/>
      <c r="AH27" s="89"/>
      <c r="AI27" s="89"/>
      <c r="AJ27" s="53"/>
      <c r="AK27" s="89"/>
      <c r="AL27" s="89"/>
      <c r="AM27" s="89"/>
      <c r="AN27" s="53"/>
      <c r="AO27" s="53"/>
      <c r="AP27" s="52"/>
      <c r="AQ27" s="52"/>
      <c r="AR27" s="89"/>
      <c r="AS27" s="52"/>
      <c r="AT27" s="53"/>
      <c r="AU27" s="89"/>
      <c r="AV27" s="89"/>
      <c r="AW27" s="89"/>
      <c r="AX27" s="89"/>
      <c r="AY27" s="137"/>
      <c r="AZ27" s="135"/>
      <c r="BA27" s="135"/>
      <c r="BB27" s="135"/>
      <c r="BC27" s="89"/>
      <c r="BE27" s="100"/>
      <c r="BF27" s="100"/>
      <c r="BG27" s="82"/>
    </row>
    <row r="28" spans="1:59" s="26" customFormat="1" ht="47.25" hidden="1" customHeight="1">
      <c r="A28" s="48" t="s">
        <v>617</v>
      </c>
      <c r="B28" s="151"/>
      <c r="C28" s="153"/>
      <c r="D28" s="333"/>
      <c r="E28" s="55"/>
      <c r="F28" s="89"/>
      <c r="G28" s="89"/>
      <c r="H28" s="89"/>
      <c r="I28" s="89"/>
      <c r="J28" s="53"/>
      <c r="K28" s="86"/>
      <c r="L28" s="86"/>
      <c r="M28" s="86"/>
      <c r="N28" s="53"/>
      <c r="O28" s="53"/>
      <c r="P28" s="52"/>
      <c r="Q28" s="52"/>
      <c r="R28" s="52"/>
      <c r="S28" s="52"/>
      <c r="T28" s="53"/>
      <c r="U28" s="86"/>
      <c r="V28" s="86"/>
      <c r="W28" s="86"/>
      <c r="X28" s="86"/>
      <c r="Y28" s="137"/>
      <c r="Z28" s="136"/>
      <c r="AA28" s="136"/>
      <c r="AB28" s="136"/>
      <c r="AC28" s="86"/>
      <c r="AD28" s="333"/>
      <c r="AE28" s="53"/>
      <c r="AF28" s="86"/>
      <c r="AG28" s="89"/>
      <c r="AH28" s="89"/>
      <c r="AI28" s="89"/>
      <c r="AJ28" s="53"/>
      <c r="AK28" s="89"/>
      <c r="AL28" s="89"/>
      <c r="AM28" s="89"/>
      <c r="AN28" s="53"/>
      <c r="AO28" s="53"/>
      <c r="AP28" s="52"/>
      <c r="AQ28" s="52"/>
      <c r="AR28" s="89"/>
      <c r="AS28" s="52"/>
      <c r="AT28" s="53"/>
      <c r="AU28" s="89"/>
      <c r="AV28" s="89"/>
      <c r="AW28" s="89"/>
      <c r="AX28" s="89"/>
      <c r="AY28" s="137"/>
      <c r="AZ28" s="135"/>
      <c r="BA28" s="135"/>
      <c r="BB28" s="135"/>
      <c r="BC28" s="89"/>
      <c r="BE28" s="100"/>
      <c r="BF28" s="100"/>
      <c r="BG28" s="82"/>
    </row>
    <row r="29" spans="1:59" s="101" customFormat="1" ht="75" hidden="1">
      <c r="A29" s="59" t="s">
        <v>630</v>
      </c>
      <c r="B29" s="47" t="s">
        <v>690</v>
      </c>
      <c r="C29" s="50"/>
      <c r="D29" s="334"/>
      <c r="E29" s="60"/>
      <c r="F29" s="89">
        <f t="shared" ref="F29:F32" si="77">K29+P29+U29+Z29</f>
        <v>0</v>
      </c>
      <c r="G29" s="89">
        <f t="shared" ref="G29:G32" si="78">L29+Q29+V29+AA29</f>
        <v>0</v>
      </c>
      <c r="H29" s="89">
        <f t="shared" ref="H29:H32" si="79">M29+R29+W29+AB29</f>
        <v>0</v>
      </c>
      <c r="I29" s="89">
        <f t="shared" ref="I29:I32" si="80">N29+S29+X29+AC29</f>
        <v>0</v>
      </c>
      <c r="J29" s="60"/>
      <c r="K29" s="86"/>
      <c r="L29" s="86"/>
      <c r="M29" s="86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334"/>
      <c r="AE29" s="60"/>
      <c r="AF29" s="60"/>
      <c r="AG29" s="60"/>
      <c r="AH29" s="60"/>
      <c r="AI29" s="60"/>
      <c r="AJ29" s="60"/>
      <c r="AK29" s="89"/>
      <c r="AL29" s="89"/>
      <c r="AM29" s="89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E29" s="100"/>
      <c r="BF29" s="100"/>
      <c r="BG29" s="82"/>
    </row>
    <row r="30" spans="1:59" s="101" customFormat="1" ht="56.25" hidden="1">
      <c r="A30" s="46" t="s">
        <v>691</v>
      </c>
      <c r="B30" s="47" t="s">
        <v>692</v>
      </c>
      <c r="C30" s="50"/>
      <c r="D30" s="334"/>
      <c r="E30" s="60"/>
      <c r="F30" s="89">
        <f t="shared" si="77"/>
        <v>0</v>
      </c>
      <c r="G30" s="89">
        <f t="shared" si="78"/>
        <v>0</v>
      </c>
      <c r="H30" s="89">
        <f t="shared" si="79"/>
        <v>0</v>
      </c>
      <c r="I30" s="89">
        <f t="shared" si="80"/>
        <v>0</v>
      </c>
      <c r="J30" s="60"/>
      <c r="K30" s="86"/>
      <c r="L30" s="86"/>
      <c r="M30" s="86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334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E30" s="100"/>
      <c r="BF30" s="100"/>
      <c r="BG30" s="82"/>
    </row>
    <row r="31" spans="1:59" s="26" customFormat="1" ht="47.25" hidden="1" customHeight="1">
      <c r="A31" s="48" t="s">
        <v>691</v>
      </c>
      <c r="B31" s="151"/>
      <c r="C31" s="50"/>
      <c r="D31" s="330"/>
      <c r="E31" s="53"/>
      <c r="F31" s="89">
        <f t="shared" si="77"/>
        <v>0</v>
      </c>
      <c r="G31" s="89">
        <f t="shared" si="78"/>
        <v>0</v>
      </c>
      <c r="H31" s="89">
        <f t="shared" si="79"/>
        <v>0</v>
      </c>
      <c r="I31" s="89">
        <f t="shared" si="80"/>
        <v>0</v>
      </c>
      <c r="J31" s="53"/>
      <c r="K31" s="86"/>
      <c r="L31" s="86"/>
      <c r="M31" s="86"/>
      <c r="N31" s="53"/>
      <c r="O31" s="53"/>
      <c r="P31" s="86"/>
      <c r="Q31" s="86"/>
      <c r="R31" s="86"/>
      <c r="S31" s="53"/>
      <c r="T31" s="53"/>
      <c r="U31" s="86"/>
      <c r="V31" s="86"/>
      <c r="W31" s="86"/>
      <c r="X31" s="86"/>
      <c r="Y31" s="53"/>
      <c r="Z31" s="86"/>
      <c r="AA31" s="86"/>
      <c r="AB31" s="86"/>
      <c r="AC31" s="86"/>
      <c r="AD31" s="330"/>
      <c r="AE31" s="53"/>
      <c r="AF31" s="89"/>
      <c r="AG31" s="89"/>
      <c r="AH31" s="86"/>
      <c r="AI31" s="86"/>
      <c r="AJ31" s="53"/>
      <c r="AK31" s="89"/>
      <c r="AL31" s="89"/>
      <c r="AM31" s="89"/>
      <c r="AN31" s="53"/>
      <c r="AO31" s="53"/>
      <c r="AP31" s="89"/>
      <c r="AQ31" s="89"/>
      <c r="AR31" s="89"/>
      <c r="AS31" s="53"/>
      <c r="AT31" s="53"/>
      <c r="AU31" s="89"/>
      <c r="AV31" s="89"/>
      <c r="AW31" s="89"/>
      <c r="AX31" s="89"/>
      <c r="AY31" s="53"/>
      <c r="AZ31" s="89"/>
      <c r="BA31" s="89"/>
      <c r="BB31" s="89"/>
      <c r="BC31" s="89">
        <v>0</v>
      </c>
      <c r="BE31" s="100"/>
      <c r="BF31" s="100"/>
      <c r="BG31" s="82"/>
    </row>
    <row r="32" spans="1:59" s="26" customFormat="1" ht="47.25" hidden="1" customHeight="1">
      <c r="A32" s="48" t="s">
        <v>691</v>
      </c>
      <c r="B32" s="151"/>
      <c r="C32" s="50"/>
      <c r="D32" s="330"/>
      <c r="E32" s="53"/>
      <c r="F32" s="89">
        <f t="shared" si="77"/>
        <v>0</v>
      </c>
      <c r="G32" s="89">
        <f t="shared" si="78"/>
        <v>0</v>
      </c>
      <c r="H32" s="89">
        <f t="shared" si="79"/>
        <v>0</v>
      </c>
      <c r="I32" s="89">
        <f t="shared" si="80"/>
        <v>0</v>
      </c>
      <c r="J32" s="53"/>
      <c r="K32" s="86"/>
      <c r="L32" s="86"/>
      <c r="M32" s="86"/>
      <c r="N32" s="53"/>
      <c r="O32" s="53"/>
      <c r="P32" s="86"/>
      <c r="Q32" s="86"/>
      <c r="R32" s="86"/>
      <c r="S32" s="53"/>
      <c r="T32" s="53"/>
      <c r="U32" s="86"/>
      <c r="V32" s="86"/>
      <c r="W32" s="86"/>
      <c r="X32" s="86"/>
      <c r="Y32" s="53"/>
      <c r="Z32" s="86"/>
      <c r="AA32" s="86"/>
      <c r="AB32" s="86"/>
      <c r="AC32" s="86"/>
      <c r="AD32" s="330"/>
      <c r="AE32" s="53"/>
      <c r="AF32" s="86"/>
      <c r="AG32" s="89"/>
      <c r="AH32" s="86"/>
      <c r="AI32" s="86"/>
      <c r="AJ32" s="53"/>
      <c r="AK32" s="89"/>
      <c r="AL32" s="89"/>
      <c r="AM32" s="89"/>
      <c r="AN32" s="53"/>
      <c r="AO32" s="53"/>
      <c r="AP32" s="89"/>
      <c r="AQ32" s="53"/>
      <c r="AR32" s="89"/>
      <c r="AS32" s="53"/>
      <c r="AT32" s="53"/>
      <c r="AU32" s="89"/>
      <c r="AV32" s="89"/>
      <c r="AW32" s="89"/>
      <c r="AX32" s="89"/>
      <c r="AY32" s="53"/>
      <c r="AZ32" s="89"/>
      <c r="BA32" s="89"/>
      <c r="BB32" s="89"/>
      <c r="BC32" s="89">
        <v>0</v>
      </c>
      <c r="BE32" s="100"/>
      <c r="BF32" s="100"/>
      <c r="BG32" s="82"/>
    </row>
    <row r="33" spans="1:59" s="101" customFormat="1" ht="47.25" customHeight="1">
      <c r="A33" s="46" t="s">
        <v>195</v>
      </c>
      <c r="B33" s="63" t="s">
        <v>693</v>
      </c>
      <c r="C33" s="64"/>
      <c r="D33" s="334">
        <f>SUM(D34:D50)</f>
        <v>0.89200000000000002</v>
      </c>
      <c r="E33" s="84">
        <f t="shared" ref="E33:J33" si="81">SUM(E34:E50)</f>
        <v>1.648999992</v>
      </c>
      <c r="F33" s="84">
        <f t="shared" si="81"/>
        <v>0</v>
      </c>
      <c r="G33" s="84">
        <f t="shared" si="81"/>
        <v>0</v>
      </c>
      <c r="H33" s="84">
        <f t="shared" si="81"/>
        <v>0</v>
      </c>
      <c r="I33" s="84">
        <f t="shared" si="81"/>
        <v>1.648999992</v>
      </c>
      <c r="J33" s="84">
        <f t="shared" si="81"/>
        <v>0</v>
      </c>
      <c r="K33" s="86">
        <v>0</v>
      </c>
      <c r="L33" s="86">
        <v>0</v>
      </c>
      <c r="M33" s="86">
        <v>0</v>
      </c>
      <c r="N33" s="84">
        <f>SUM(N34:N50)</f>
        <v>0</v>
      </c>
      <c r="O33" s="44">
        <f>SUM(O34:O50)</f>
        <v>1.4499999960000001</v>
      </c>
      <c r="P33" s="86">
        <v>0</v>
      </c>
      <c r="Q33" s="86">
        <v>0</v>
      </c>
      <c r="R33" s="86">
        <v>0</v>
      </c>
      <c r="S33" s="60">
        <f t="shared" ref="S33:AC33" si="82">SUM(S34:S50)</f>
        <v>1.4499999960000001</v>
      </c>
      <c r="T33" s="84">
        <f t="shared" si="82"/>
        <v>0.19899999600000001</v>
      </c>
      <c r="U33" s="84">
        <f t="shared" si="82"/>
        <v>0</v>
      </c>
      <c r="V33" s="84">
        <f t="shared" si="82"/>
        <v>0</v>
      </c>
      <c r="W33" s="84">
        <f t="shared" si="82"/>
        <v>0</v>
      </c>
      <c r="X33" s="84">
        <f t="shared" si="82"/>
        <v>0.19899999600000001</v>
      </c>
      <c r="Y33" s="84">
        <f t="shared" si="82"/>
        <v>0</v>
      </c>
      <c r="Z33" s="84">
        <f t="shared" si="82"/>
        <v>0</v>
      </c>
      <c r="AA33" s="84">
        <f t="shared" si="82"/>
        <v>0</v>
      </c>
      <c r="AB33" s="84">
        <f t="shared" si="82"/>
        <v>0</v>
      </c>
      <c r="AC33" s="84">
        <f t="shared" si="82"/>
        <v>0</v>
      </c>
      <c r="AD33" s="334">
        <f>SUM(AD34:AD50)</f>
        <v>1.4866666666666668</v>
      </c>
      <c r="AE33" s="84">
        <f t="shared" ref="AE33:AJ33" si="83">SUM(AE34:AE50)</f>
        <v>1.3741666633333334</v>
      </c>
      <c r="AF33" s="84">
        <f t="shared" si="83"/>
        <v>0</v>
      </c>
      <c r="AG33" s="84">
        <f t="shared" si="83"/>
        <v>0</v>
      </c>
      <c r="AH33" s="84">
        <f t="shared" si="83"/>
        <v>0</v>
      </c>
      <c r="AI33" s="84">
        <f t="shared" si="83"/>
        <v>1.3741666633333334</v>
      </c>
      <c r="AJ33" s="84">
        <f t="shared" si="83"/>
        <v>0</v>
      </c>
      <c r="AK33" s="89">
        <v>0</v>
      </c>
      <c r="AL33" s="89">
        <v>0</v>
      </c>
      <c r="AM33" s="89">
        <v>0</v>
      </c>
      <c r="AN33" s="44">
        <f>SUM(AN34:AN50)</f>
        <v>0</v>
      </c>
      <c r="AO33" s="84">
        <f>SUM(AO34:AO50)</f>
        <v>1.2083333300000001</v>
      </c>
      <c r="AP33" s="89">
        <v>0</v>
      </c>
      <c r="AQ33" s="89">
        <v>0</v>
      </c>
      <c r="AR33" s="89">
        <v>0</v>
      </c>
      <c r="AS33" s="44">
        <f t="shared" ref="AS33:BC33" si="84">SUM(AS34:AS50)</f>
        <v>1.2083333300000001</v>
      </c>
      <c r="AT33" s="84">
        <f t="shared" si="84"/>
        <v>0.16583333333333336</v>
      </c>
      <c r="AU33" s="84">
        <f t="shared" si="84"/>
        <v>0</v>
      </c>
      <c r="AV33" s="84">
        <f t="shared" si="84"/>
        <v>0</v>
      </c>
      <c r="AW33" s="84">
        <f t="shared" si="84"/>
        <v>0</v>
      </c>
      <c r="AX33" s="84">
        <f t="shared" si="84"/>
        <v>0.16583333333333336</v>
      </c>
      <c r="AY33" s="84">
        <f t="shared" si="84"/>
        <v>0</v>
      </c>
      <c r="AZ33" s="84">
        <f t="shared" si="84"/>
        <v>0</v>
      </c>
      <c r="BA33" s="84">
        <f t="shared" si="84"/>
        <v>0</v>
      </c>
      <c r="BB33" s="84">
        <f t="shared" si="84"/>
        <v>0</v>
      </c>
      <c r="BC33" s="84">
        <f t="shared" si="84"/>
        <v>0</v>
      </c>
      <c r="BE33" s="100"/>
      <c r="BF33" s="100"/>
      <c r="BG33" s="82"/>
    </row>
    <row r="34" spans="1:59">
      <c r="A34" s="68" t="s">
        <v>195</v>
      </c>
      <c r="B34" s="147" t="s">
        <v>1038</v>
      </c>
      <c r="C34" s="156" t="s">
        <v>1039</v>
      </c>
      <c r="D34" s="336">
        <v>0.89200000000000002</v>
      </c>
      <c r="E34" s="53">
        <f>F34+G34+H34+I34</f>
        <v>1.4499999960000001</v>
      </c>
      <c r="F34" s="86">
        <f t="shared" ref="F34:F42" si="85">K34+P34+U34+Z34</f>
        <v>0</v>
      </c>
      <c r="G34" s="86">
        <v>0</v>
      </c>
      <c r="H34" s="89">
        <f>M34+R34+W34+AB34</f>
        <v>0</v>
      </c>
      <c r="I34" s="89">
        <f>N34+S34+X34+AC34</f>
        <v>1.4499999960000001</v>
      </c>
      <c r="J34" s="53">
        <f t="shared" ref="J34:J42" si="86">K34+L34+M34+N34</f>
        <v>0</v>
      </c>
      <c r="K34" s="86">
        <v>0</v>
      </c>
      <c r="L34" s="86">
        <v>0</v>
      </c>
      <c r="M34" s="86">
        <v>0</v>
      </c>
      <c r="N34" s="138"/>
      <c r="O34" s="52">
        <f t="shared" ref="O34:O42" si="87">P34+Q34+R34+S34</f>
        <v>1.4499999960000001</v>
      </c>
      <c r="P34" s="86">
        <v>0</v>
      </c>
      <c r="Q34" s="86">
        <v>0</v>
      </c>
      <c r="R34" s="86">
        <v>0</v>
      </c>
      <c r="S34" s="67">
        <f>1.2*1.20833333</f>
        <v>1.4499999960000001</v>
      </c>
      <c r="T34" s="53">
        <f t="shared" ref="T34:T42" si="88">U34+V34+W34+X34</f>
        <v>0</v>
      </c>
      <c r="U34" s="86">
        <v>0</v>
      </c>
      <c r="V34" s="86">
        <v>0</v>
      </c>
      <c r="W34" s="86">
        <v>0</v>
      </c>
      <c r="X34" s="135"/>
      <c r="Y34" s="53">
        <f t="shared" ref="Y34:Y42" si="89">Z34+AA34+AB34+AC34</f>
        <v>0</v>
      </c>
      <c r="Z34" s="86">
        <v>0</v>
      </c>
      <c r="AA34" s="86">
        <v>0</v>
      </c>
      <c r="AB34" s="86">
        <v>0</v>
      </c>
      <c r="AC34" s="136">
        <v>0</v>
      </c>
      <c r="AD34" s="336">
        <f>0.892/1.2</f>
        <v>0.7433333333333334</v>
      </c>
      <c r="AE34" s="89">
        <f t="shared" ref="AE34:AE45" si="90">AF34+AG34+AH34+AI34</f>
        <v>1.2083333300000001</v>
      </c>
      <c r="AF34" s="86">
        <f t="shared" ref="AF34:AF42" si="91">AK34+AP34+AU34+AZ34</f>
        <v>0</v>
      </c>
      <c r="AG34" s="86">
        <v>0</v>
      </c>
      <c r="AH34" s="86">
        <v>0</v>
      </c>
      <c r="AI34" s="89">
        <f t="shared" ref="AI34:AI42" si="92">AN34+AS34+AX34+BC34</f>
        <v>1.2083333300000001</v>
      </c>
      <c r="AJ34" s="53">
        <f t="shared" ref="AJ34:AJ42" si="93">AK34+AL34+AM34+AN34</f>
        <v>0</v>
      </c>
      <c r="AK34" s="89">
        <v>0</v>
      </c>
      <c r="AL34" s="89">
        <v>0</v>
      </c>
      <c r="AM34" s="89">
        <v>0</v>
      </c>
      <c r="AN34" s="141"/>
      <c r="AO34" s="53">
        <f t="shared" ref="AO34:AO42" si="94">AP34+AQ34+AR34+AS34</f>
        <v>1.2083333300000001</v>
      </c>
      <c r="AP34" s="89">
        <v>0</v>
      </c>
      <c r="AQ34" s="89">
        <v>0</v>
      </c>
      <c r="AR34" s="89">
        <v>0</v>
      </c>
      <c r="AS34" s="134">
        <v>1.2083333300000001</v>
      </c>
      <c r="AT34" s="53">
        <f t="shared" ref="AT34:AT42" si="95">AU34+AV34+AW34+AX34</f>
        <v>0</v>
      </c>
      <c r="AU34" s="89">
        <v>0</v>
      </c>
      <c r="AV34" s="89">
        <v>0</v>
      </c>
      <c r="AW34" s="89">
        <v>0</v>
      </c>
      <c r="AX34" s="135"/>
      <c r="AY34" s="53">
        <f t="shared" ref="AY34:AY42" si="96">AZ34+BA34+BB34+BC34</f>
        <v>0</v>
      </c>
      <c r="AZ34" s="89">
        <v>0</v>
      </c>
      <c r="BA34" s="89">
        <v>0</v>
      </c>
      <c r="BB34" s="89">
        <v>0</v>
      </c>
      <c r="BC34" s="135"/>
      <c r="BG34" s="82"/>
    </row>
    <row r="35" spans="1:59">
      <c r="A35" s="68" t="s">
        <v>195</v>
      </c>
      <c r="B35" s="147" t="s">
        <v>1066</v>
      </c>
      <c r="C35" s="156" t="s">
        <v>1067</v>
      </c>
      <c r="D35" s="51">
        <v>0</v>
      </c>
      <c r="E35" s="54">
        <f t="shared" ref="E35:E50" si="97">F35+G35+H35+I35</f>
        <v>0.19899999600000001</v>
      </c>
      <c r="F35" s="86">
        <f t="shared" si="85"/>
        <v>0</v>
      </c>
      <c r="G35" s="86">
        <v>0</v>
      </c>
      <c r="H35" s="89">
        <f>M35+R35+W35+AB35</f>
        <v>0</v>
      </c>
      <c r="I35" s="89">
        <f>N35+S35+X35+AC35</f>
        <v>0.19899999600000001</v>
      </c>
      <c r="J35" s="51">
        <f t="shared" si="86"/>
        <v>0</v>
      </c>
      <c r="K35" s="86">
        <v>0</v>
      </c>
      <c r="L35" s="86">
        <v>0</v>
      </c>
      <c r="M35" s="86">
        <v>0</v>
      </c>
      <c r="N35" s="138"/>
      <c r="O35" s="52">
        <f t="shared" si="87"/>
        <v>0</v>
      </c>
      <c r="P35" s="86">
        <v>0</v>
      </c>
      <c r="Q35" s="86">
        <v>0</v>
      </c>
      <c r="R35" s="86">
        <v>0</v>
      </c>
      <c r="S35" s="134">
        <v>0</v>
      </c>
      <c r="T35" s="135">
        <f>U35+V35+W35+X35</f>
        <v>0.19899999600000001</v>
      </c>
      <c r="U35" s="86">
        <v>0</v>
      </c>
      <c r="V35" s="86">
        <v>0</v>
      </c>
      <c r="W35" s="89"/>
      <c r="X35" s="135">
        <v>0.19899999600000001</v>
      </c>
      <c r="Y35" s="53">
        <f t="shared" si="89"/>
        <v>0</v>
      </c>
      <c r="Z35" s="86">
        <v>0</v>
      </c>
      <c r="AA35" s="86">
        <v>0</v>
      </c>
      <c r="AB35" s="86">
        <v>0</v>
      </c>
      <c r="AC35" s="136">
        <v>0</v>
      </c>
      <c r="AD35" s="336">
        <f>0.892/1.2</f>
        <v>0.7433333333333334</v>
      </c>
      <c r="AE35" s="89">
        <f t="shared" si="90"/>
        <v>0.16583333333333336</v>
      </c>
      <c r="AF35" s="86">
        <f t="shared" si="91"/>
        <v>0</v>
      </c>
      <c r="AG35" s="86">
        <v>0</v>
      </c>
      <c r="AH35" s="86">
        <v>0</v>
      </c>
      <c r="AI35" s="89">
        <f t="shared" si="92"/>
        <v>0.16583333333333336</v>
      </c>
      <c r="AJ35" s="53">
        <f t="shared" si="93"/>
        <v>0</v>
      </c>
      <c r="AK35" s="89">
        <v>0</v>
      </c>
      <c r="AL35" s="89">
        <v>0</v>
      </c>
      <c r="AM35" s="89">
        <v>0</v>
      </c>
      <c r="AN35" s="141"/>
      <c r="AO35" s="53">
        <f t="shared" si="94"/>
        <v>0</v>
      </c>
      <c r="AP35" s="89">
        <v>0</v>
      </c>
      <c r="AQ35" s="89">
        <v>0</v>
      </c>
      <c r="AR35" s="89">
        <v>0</v>
      </c>
      <c r="AS35" s="134">
        <v>0</v>
      </c>
      <c r="AT35" s="53">
        <f t="shared" si="95"/>
        <v>0.16583333333333336</v>
      </c>
      <c r="AU35" s="89">
        <v>0</v>
      </c>
      <c r="AV35" s="89">
        <v>0</v>
      </c>
      <c r="AW35" s="89">
        <v>0</v>
      </c>
      <c r="AX35" s="135">
        <f>0.199/1.2</f>
        <v>0.16583333333333336</v>
      </c>
      <c r="AY35" s="53">
        <f t="shared" si="96"/>
        <v>0</v>
      </c>
      <c r="AZ35" s="89">
        <v>0</v>
      </c>
      <c r="BA35" s="89">
        <v>0</v>
      </c>
      <c r="BB35" s="89">
        <v>0</v>
      </c>
      <c r="BC35" s="135"/>
    </row>
    <row r="36" spans="1:59" hidden="1">
      <c r="A36" s="68" t="s">
        <v>195</v>
      </c>
      <c r="B36" s="157"/>
      <c r="C36" s="156"/>
      <c r="D36" s="51"/>
      <c r="E36" s="53">
        <f t="shared" si="97"/>
        <v>0</v>
      </c>
      <c r="F36" s="86">
        <f t="shared" si="85"/>
        <v>0</v>
      </c>
      <c r="G36" s="86">
        <v>0</v>
      </c>
      <c r="H36" s="86">
        <v>0</v>
      </c>
      <c r="I36" s="89">
        <f t="shared" ref="I36:I42" si="98">N36+S36+X36+AC36</f>
        <v>0</v>
      </c>
      <c r="J36" s="53">
        <f t="shared" si="86"/>
        <v>0</v>
      </c>
      <c r="K36" s="86">
        <v>0</v>
      </c>
      <c r="L36" s="86">
        <v>0</v>
      </c>
      <c r="M36" s="86">
        <v>0</v>
      </c>
      <c r="N36" s="140"/>
      <c r="O36" s="52">
        <f t="shared" si="87"/>
        <v>0</v>
      </c>
      <c r="P36" s="86">
        <v>0</v>
      </c>
      <c r="Q36" s="86">
        <v>0</v>
      </c>
      <c r="R36" s="86">
        <v>0</v>
      </c>
      <c r="S36" s="134">
        <v>0</v>
      </c>
      <c r="T36" s="53">
        <f t="shared" si="88"/>
        <v>0</v>
      </c>
      <c r="U36" s="86">
        <v>0</v>
      </c>
      <c r="V36" s="86">
        <v>0</v>
      </c>
      <c r="W36" s="86">
        <v>0</v>
      </c>
      <c r="X36" s="135"/>
      <c r="Y36" s="53">
        <f t="shared" si="89"/>
        <v>0</v>
      </c>
      <c r="Z36" s="86">
        <v>0</v>
      </c>
      <c r="AA36" s="86">
        <v>0</v>
      </c>
      <c r="AB36" s="86">
        <v>0</v>
      </c>
      <c r="AC36" s="136">
        <v>0</v>
      </c>
      <c r="AD36" s="139"/>
      <c r="AE36" s="89">
        <f t="shared" si="90"/>
        <v>0</v>
      </c>
      <c r="AF36" s="86">
        <f t="shared" si="91"/>
        <v>0</v>
      </c>
      <c r="AG36" s="86">
        <v>0</v>
      </c>
      <c r="AH36" s="86">
        <v>0</v>
      </c>
      <c r="AI36" s="89">
        <f t="shared" si="92"/>
        <v>0</v>
      </c>
      <c r="AJ36" s="53">
        <f t="shared" si="93"/>
        <v>0</v>
      </c>
      <c r="AK36" s="89">
        <v>0</v>
      </c>
      <c r="AL36" s="89">
        <v>0</v>
      </c>
      <c r="AM36" s="89">
        <v>0</v>
      </c>
      <c r="AN36" s="141"/>
      <c r="AO36" s="53">
        <f t="shared" si="94"/>
        <v>0</v>
      </c>
      <c r="AP36" s="89">
        <v>0</v>
      </c>
      <c r="AQ36" s="89">
        <v>0</v>
      </c>
      <c r="AR36" s="89">
        <v>0</v>
      </c>
      <c r="AS36" s="134">
        <v>0</v>
      </c>
      <c r="AT36" s="53">
        <f t="shared" si="95"/>
        <v>0</v>
      </c>
      <c r="AU36" s="89">
        <v>0</v>
      </c>
      <c r="AV36" s="89">
        <v>0</v>
      </c>
      <c r="AW36" s="89">
        <v>0</v>
      </c>
      <c r="AX36" s="135"/>
      <c r="AY36" s="53">
        <f t="shared" si="96"/>
        <v>0</v>
      </c>
      <c r="AZ36" s="89">
        <v>0</v>
      </c>
      <c r="BA36" s="89">
        <v>0</v>
      </c>
      <c r="BB36" s="89">
        <v>0</v>
      </c>
      <c r="BC36" s="135"/>
    </row>
    <row r="37" spans="1:59" hidden="1">
      <c r="A37" s="68" t="s">
        <v>195</v>
      </c>
      <c r="B37" s="151"/>
      <c r="C37" s="50"/>
      <c r="D37" s="51"/>
      <c r="E37" s="53">
        <f t="shared" si="97"/>
        <v>0</v>
      </c>
      <c r="F37" s="86">
        <f t="shared" si="85"/>
        <v>0</v>
      </c>
      <c r="G37" s="86">
        <v>0</v>
      </c>
      <c r="H37" s="86">
        <v>0</v>
      </c>
      <c r="I37" s="89">
        <f t="shared" si="98"/>
        <v>0</v>
      </c>
      <c r="J37" s="53">
        <f t="shared" si="86"/>
        <v>0</v>
      </c>
      <c r="K37" s="86">
        <v>0</v>
      </c>
      <c r="L37" s="86">
        <v>0</v>
      </c>
      <c r="M37" s="86">
        <v>0</v>
      </c>
      <c r="N37" s="140"/>
      <c r="O37" s="52">
        <f t="shared" si="87"/>
        <v>0</v>
      </c>
      <c r="P37" s="86">
        <v>0</v>
      </c>
      <c r="Q37" s="86">
        <v>0</v>
      </c>
      <c r="R37" s="86">
        <v>0</v>
      </c>
      <c r="S37" s="134">
        <v>0</v>
      </c>
      <c r="T37" s="53">
        <f t="shared" si="88"/>
        <v>0</v>
      </c>
      <c r="U37" s="86">
        <v>0</v>
      </c>
      <c r="V37" s="86">
        <v>0</v>
      </c>
      <c r="W37" s="86">
        <v>0</v>
      </c>
      <c r="X37" s="135"/>
      <c r="Y37" s="53">
        <f t="shared" si="89"/>
        <v>0</v>
      </c>
      <c r="Z37" s="86">
        <v>0</v>
      </c>
      <c r="AA37" s="86">
        <v>0</v>
      </c>
      <c r="AB37" s="86">
        <v>0</v>
      </c>
      <c r="AC37" s="136">
        <v>0</v>
      </c>
      <c r="AD37" s="139"/>
      <c r="AE37" s="89">
        <f t="shared" si="90"/>
        <v>0</v>
      </c>
      <c r="AF37" s="86">
        <f t="shared" si="91"/>
        <v>0</v>
      </c>
      <c r="AG37" s="86">
        <v>0</v>
      </c>
      <c r="AH37" s="86">
        <v>0</v>
      </c>
      <c r="AI37" s="89">
        <f t="shared" si="92"/>
        <v>0</v>
      </c>
      <c r="AJ37" s="53">
        <f t="shared" si="93"/>
        <v>0</v>
      </c>
      <c r="AK37" s="89">
        <v>0</v>
      </c>
      <c r="AL37" s="89">
        <v>0</v>
      </c>
      <c r="AM37" s="89">
        <v>0</v>
      </c>
      <c r="AN37" s="141"/>
      <c r="AO37" s="53">
        <f t="shared" si="94"/>
        <v>0</v>
      </c>
      <c r="AP37" s="89">
        <v>0</v>
      </c>
      <c r="AQ37" s="89">
        <v>0</v>
      </c>
      <c r="AR37" s="89">
        <v>0</v>
      </c>
      <c r="AS37" s="134">
        <v>0</v>
      </c>
      <c r="AT37" s="53">
        <f t="shared" si="95"/>
        <v>0</v>
      </c>
      <c r="AU37" s="89">
        <v>0</v>
      </c>
      <c r="AV37" s="89">
        <v>0</v>
      </c>
      <c r="AW37" s="89">
        <v>0</v>
      </c>
      <c r="AX37" s="135"/>
      <c r="AY37" s="53">
        <f t="shared" si="96"/>
        <v>0</v>
      </c>
      <c r="AZ37" s="89">
        <v>0</v>
      </c>
      <c r="BA37" s="89">
        <v>0</v>
      </c>
      <c r="BB37" s="89">
        <v>0</v>
      </c>
      <c r="BC37" s="135"/>
    </row>
    <row r="38" spans="1:59" hidden="1">
      <c r="A38" s="68" t="s">
        <v>195</v>
      </c>
      <c r="B38" s="151"/>
      <c r="C38" s="50"/>
      <c r="D38" s="51"/>
      <c r="E38" s="53">
        <f t="shared" si="97"/>
        <v>0</v>
      </c>
      <c r="F38" s="86">
        <f t="shared" si="85"/>
        <v>0</v>
      </c>
      <c r="G38" s="86">
        <v>0</v>
      </c>
      <c r="H38" s="86">
        <v>0</v>
      </c>
      <c r="I38" s="54">
        <f t="shared" si="98"/>
        <v>0</v>
      </c>
      <c r="J38" s="54">
        <f t="shared" si="86"/>
        <v>0</v>
      </c>
      <c r="K38" s="86">
        <v>0</v>
      </c>
      <c r="L38" s="86">
        <v>0</v>
      </c>
      <c r="M38" s="86">
        <v>0</v>
      </c>
      <c r="N38" s="140"/>
      <c r="O38" s="52">
        <f t="shared" si="87"/>
        <v>0</v>
      </c>
      <c r="P38" s="86">
        <v>0</v>
      </c>
      <c r="Q38" s="86">
        <v>0</v>
      </c>
      <c r="R38" s="86">
        <v>0</v>
      </c>
      <c r="S38" s="134">
        <v>0</v>
      </c>
      <c r="T38" s="53">
        <f t="shared" si="88"/>
        <v>0</v>
      </c>
      <c r="U38" s="86">
        <v>0</v>
      </c>
      <c r="V38" s="86">
        <v>0</v>
      </c>
      <c r="W38" s="86">
        <v>0</v>
      </c>
      <c r="X38" s="135"/>
      <c r="Y38" s="53">
        <f t="shared" si="89"/>
        <v>0</v>
      </c>
      <c r="Z38" s="86">
        <v>0</v>
      </c>
      <c r="AA38" s="86">
        <v>0</v>
      </c>
      <c r="AB38" s="86">
        <v>0</v>
      </c>
      <c r="AC38" s="136">
        <v>0</v>
      </c>
      <c r="AD38" s="139"/>
      <c r="AE38" s="89">
        <f t="shared" si="90"/>
        <v>0</v>
      </c>
      <c r="AF38" s="86">
        <f t="shared" si="91"/>
        <v>0</v>
      </c>
      <c r="AG38" s="86">
        <v>0</v>
      </c>
      <c r="AH38" s="86">
        <v>0</v>
      </c>
      <c r="AI38" s="89">
        <f t="shared" si="92"/>
        <v>0</v>
      </c>
      <c r="AJ38" s="51">
        <f t="shared" si="93"/>
        <v>0</v>
      </c>
      <c r="AK38" s="89">
        <v>0</v>
      </c>
      <c r="AL38" s="89">
        <v>0</v>
      </c>
      <c r="AM38" s="89">
        <v>0</v>
      </c>
      <c r="AN38" s="51"/>
      <c r="AO38" s="53">
        <f t="shared" si="94"/>
        <v>0</v>
      </c>
      <c r="AP38" s="89">
        <v>0</v>
      </c>
      <c r="AQ38" s="89">
        <v>0</v>
      </c>
      <c r="AR38" s="89">
        <v>0</v>
      </c>
      <c r="AS38" s="134">
        <v>0</v>
      </c>
      <c r="AT38" s="53">
        <f t="shared" si="95"/>
        <v>0</v>
      </c>
      <c r="AU38" s="89">
        <v>0</v>
      </c>
      <c r="AV38" s="89">
        <v>0</v>
      </c>
      <c r="AW38" s="89">
        <v>0</v>
      </c>
      <c r="AX38" s="135"/>
      <c r="AY38" s="53">
        <f t="shared" si="96"/>
        <v>0</v>
      </c>
      <c r="AZ38" s="89">
        <v>0</v>
      </c>
      <c r="BA38" s="89">
        <v>0</v>
      </c>
      <c r="BB38" s="89">
        <v>0</v>
      </c>
      <c r="BC38" s="135"/>
    </row>
    <row r="39" spans="1:59" hidden="1">
      <c r="A39" s="66"/>
      <c r="B39" s="49"/>
      <c r="C39" s="105"/>
      <c r="D39" s="51"/>
      <c r="E39" s="53">
        <f t="shared" si="97"/>
        <v>0</v>
      </c>
      <c r="F39" s="86">
        <f t="shared" si="85"/>
        <v>0</v>
      </c>
      <c r="G39" s="86">
        <v>0</v>
      </c>
      <c r="H39" s="86">
        <v>0</v>
      </c>
      <c r="I39" s="89">
        <f t="shared" si="98"/>
        <v>0</v>
      </c>
      <c r="J39" s="53">
        <f t="shared" si="86"/>
        <v>0</v>
      </c>
      <c r="K39" s="86">
        <v>0</v>
      </c>
      <c r="L39" s="86">
        <v>0</v>
      </c>
      <c r="M39" s="86">
        <v>0</v>
      </c>
      <c r="N39" s="140"/>
      <c r="O39" s="52">
        <f t="shared" si="87"/>
        <v>0</v>
      </c>
      <c r="P39" s="86">
        <v>0</v>
      </c>
      <c r="Q39" s="86">
        <v>0</v>
      </c>
      <c r="R39" s="86">
        <v>0</v>
      </c>
      <c r="S39" s="134">
        <v>0</v>
      </c>
      <c r="T39" s="53">
        <f t="shared" si="88"/>
        <v>0</v>
      </c>
      <c r="U39" s="86">
        <v>0</v>
      </c>
      <c r="V39" s="86">
        <v>0</v>
      </c>
      <c r="W39" s="86">
        <v>0</v>
      </c>
      <c r="X39" s="135">
        <v>0</v>
      </c>
      <c r="Y39" s="53">
        <f t="shared" si="89"/>
        <v>0</v>
      </c>
      <c r="Z39" s="86">
        <v>0</v>
      </c>
      <c r="AA39" s="86">
        <v>0</v>
      </c>
      <c r="AB39" s="86">
        <v>0</v>
      </c>
      <c r="AC39" s="136">
        <v>0</v>
      </c>
      <c r="AD39" s="139"/>
      <c r="AE39" s="89">
        <f t="shared" si="90"/>
        <v>0</v>
      </c>
      <c r="AF39" s="86">
        <f t="shared" si="91"/>
        <v>0</v>
      </c>
      <c r="AG39" s="86">
        <v>0</v>
      </c>
      <c r="AH39" s="86">
        <v>0</v>
      </c>
      <c r="AI39" s="89">
        <f t="shared" si="92"/>
        <v>0</v>
      </c>
      <c r="AJ39" s="53">
        <f t="shared" si="93"/>
        <v>0</v>
      </c>
      <c r="AK39" s="89">
        <v>0</v>
      </c>
      <c r="AL39" s="89">
        <v>0</v>
      </c>
      <c r="AM39" s="89">
        <v>0</v>
      </c>
      <c r="AN39" s="141"/>
      <c r="AO39" s="53">
        <f t="shared" si="94"/>
        <v>0</v>
      </c>
      <c r="AP39" s="89">
        <v>0</v>
      </c>
      <c r="AQ39" s="89">
        <v>0</v>
      </c>
      <c r="AR39" s="89">
        <v>0</v>
      </c>
      <c r="AS39" s="134">
        <v>0</v>
      </c>
      <c r="AT39" s="53">
        <f t="shared" si="95"/>
        <v>0</v>
      </c>
      <c r="AU39" s="89">
        <v>0</v>
      </c>
      <c r="AV39" s="89">
        <v>0</v>
      </c>
      <c r="AW39" s="89">
        <v>0</v>
      </c>
      <c r="AX39" s="135">
        <v>0</v>
      </c>
      <c r="AY39" s="53">
        <f t="shared" si="96"/>
        <v>0</v>
      </c>
      <c r="AZ39" s="89">
        <v>0</v>
      </c>
      <c r="BA39" s="89">
        <v>0</v>
      </c>
      <c r="BB39" s="89">
        <v>0</v>
      </c>
      <c r="BC39" s="135"/>
    </row>
    <row r="40" spans="1:59" hidden="1">
      <c r="A40" s="66"/>
      <c r="B40" s="69"/>
      <c r="C40" s="105"/>
      <c r="D40" s="51"/>
      <c r="E40" s="53">
        <f t="shared" si="97"/>
        <v>0</v>
      </c>
      <c r="F40" s="86">
        <f t="shared" si="85"/>
        <v>0</v>
      </c>
      <c r="G40" s="86">
        <v>0</v>
      </c>
      <c r="H40" s="86">
        <v>0</v>
      </c>
      <c r="I40" s="89">
        <f t="shared" si="98"/>
        <v>0</v>
      </c>
      <c r="J40" s="53">
        <f t="shared" si="86"/>
        <v>0</v>
      </c>
      <c r="K40" s="86">
        <v>0</v>
      </c>
      <c r="L40" s="86">
        <v>0</v>
      </c>
      <c r="M40" s="86">
        <v>0</v>
      </c>
      <c r="N40" s="140"/>
      <c r="O40" s="52">
        <f t="shared" si="87"/>
        <v>0</v>
      </c>
      <c r="P40" s="86">
        <v>0</v>
      </c>
      <c r="Q40" s="86">
        <v>0</v>
      </c>
      <c r="R40" s="86">
        <v>0</v>
      </c>
      <c r="S40" s="134">
        <v>0</v>
      </c>
      <c r="T40" s="53">
        <f t="shared" si="88"/>
        <v>0</v>
      </c>
      <c r="U40" s="86">
        <v>0</v>
      </c>
      <c r="V40" s="86">
        <v>0</v>
      </c>
      <c r="W40" s="86">
        <v>0</v>
      </c>
      <c r="X40" s="135">
        <v>0</v>
      </c>
      <c r="Y40" s="53">
        <f t="shared" si="89"/>
        <v>0</v>
      </c>
      <c r="Z40" s="86">
        <v>0</v>
      </c>
      <c r="AA40" s="86">
        <v>0</v>
      </c>
      <c r="AB40" s="86">
        <v>0</v>
      </c>
      <c r="AC40" s="136">
        <v>0</v>
      </c>
      <c r="AD40" s="139"/>
      <c r="AE40" s="89">
        <f t="shared" si="90"/>
        <v>0</v>
      </c>
      <c r="AF40" s="86">
        <f t="shared" si="91"/>
        <v>0</v>
      </c>
      <c r="AG40" s="86">
        <v>0</v>
      </c>
      <c r="AH40" s="86">
        <v>0</v>
      </c>
      <c r="AI40" s="89">
        <f t="shared" si="92"/>
        <v>0</v>
      </c>
      <c r="AJ40" s="53">
        <f t="shared" si="93"/>
        <v>0</v>
      </c>
      <c r="AK40" s="89">
        <v>0</v>
      </c>
      <c r="AL40" s="89">
        <v>0</v>
      </c>
      <c r="AM40" s="89">
        <v>0</v>
      </c>
      <c r="AN40" s="141"/>
      <c r="AO40" s="53">
        <f t="shared" si="94"/>
        <v>0</v>
      </c>
      <c r="AP40" s="89">
        <v>0</v>
      </c>
      <c r="AQ40" s="89">
        <v>0</v>
      </c>
      <c r="AR40" s="89">
        <v>0</v>
      </c>
      <c r="AS40" s="134">
        <v>0</v>
      </c>
      <c r="AT40" s="53">
        <f t="shared" si="95"/>
        <v>0</v>
      </c>
      <c r="AU40" s="89">
        <v>0</v>
      </c>
      <c r="AV40" s="89">
        <v>0</v>
      </c>
      <c r="AW40" s="89">
        <v>0</v>
      </c>
      <c r="AX40" s="135">
        <v>0</v>
      </c>
      <c r="AY40" s="53">
        <f t="shared" si="96"/>
        <v>0</v>
      </c>
      <c r="AZ40" s="89">
        <v>0</v>
      </c>
      <c r="BA40" s="89">
        <v>0</v>
      </c>
      <c r="BB40" s="89">
        <v>0</v>
      </c>
      <c r="BC40" s="135"/>
    </row>
    <row r="41" spans="1:59" hidden="1">
      <c r="A41" s="66"/>
      <c r="B41" s="49"/>
      <c r="C41" s="105"/>
      <c r="D41" s="51"/>
      <c r="E41" s="53">
        <f t="shared" si="97"/>
        <v>0</v>
      </c>
      <c r="F41" s="86">
        <f t="shared" si="85"/>
        <v>0</v>
      </c>
      <c r="G41" s="86">
        <v>0</v>
      </c>
      <c r="H41" s="86">
        <v>0</v>
      </c>
      <c r="I41" s="89">
        <f t="shared" si="98"/>
        <v>0</v>
      </c>
      <c r="J41" s="53">
        <f t="shared" si="86"/>
        <v>0</v>
      </c>
      <c r="K41" s="86">
        <v>0</v>
      </c>
      <c r="L41" s="86">
        <v>0</v>
      </c>
      <c r="M41" s="86">
        <v>0</v>
      </c>
      <c r="N41" s="140"/>
      <c r="O41" s="52">
        <f t="shared" si="87"/>
        <v>0</v>
      </c>
      <c r="P41" s="86">
        <v>0</v>
      </c>
      <c r="Q41" s="86">
        <v>0</v>
      </c>
      <c r="R41" s="86">
        <v>0</v>
      </c>
      <c r="S41" s="134">
        <v>0</v>
      </c>
      <c r="T41" s="53">
        <f t="shared" si="88"/>
        <v>0</v>
      </c>
      <c r="U41" s="86">
        <v>0</v>
      </c>
      <c r="V41" s="86">
        <v>0</v>
      </c>
      <c r="W41" s="86">
        <v>0</v>
      </c>
      <c r="X41" s="135">
        <v>0</v>
      </c>
      <c r="Y41" s="53">
        <f t="shared" si="89"/>
        <v>0</v>
      </c>
      <c r="Z41" s="86">
        <v>0</v>
      </c>
      <c r="AA41" s="86">
        <v>0</v>
      </c>
      <c r="AB41" s="86">
        <v>0</v>
      </c>
      <c r="AC41" s="136">
        <v>0</v>
      </c>
      <c r="AD41" s="139"/>
      <c r="AE41" s="89">
        <f t="shared" si="90"/>
        <v>0</v>
      </c>
      <c r="AF41" s="86">
        <f t="shared" si="91"/>
        <v>0</v>
      </c>
      <c r="AG41" s="86">
        <v>0</v>
      </c>
      <c r="AH41" s="86">
        <v>0</v>
      </c>
      <c r="AI41" s="89">
        <f t="shared" si="92"/>
        <v>0</v>
      </c>
      <c r="AJ41" s="53">
        <f t="shared" si="93"/>
        <v>0</v>
      </c>
      <c r="AK41" s="89">
        <v>0</v>
      </c>
      <c r="AL41" s="89">
        <v>0</v>
      </c>
      <c r="AM41" s="89">
        <v>0</v>
      </c>
      <c r="AN41" s="141"/>
      <c r="AO41" s="53">
        <f t="shared" si="94"/>
        <v>0</v>
      </c>
      <c r="AP41" s="89">
        <v>0</v>
      </c>
      <c r="AQ41" s="89">
        <v>0</v>
      </c>
      <c r="AR41" s="89">
        <v>0</v>
      </c>
      <c r="AS41" s="134">
        <v>0</v>
      </c>
      <c r="AT41" s="53">
        <f t="shared" si="95"/>
        <v>0</v>
      </c>
      <c r="AU41" s="89">
        <v>0</v>
      </c>
      <c r="AV41" s="89">
        <v>0</v>
      </c>
      <c r="AW41" s="89">
        <v>0</v>
      </c>
      <c r="AX41" s="135">
        <v>0</v>
      </c>
      <c r="AY41" s="53">
        <f t="shared" si="96"/>
        <v>0</v>
      </c>
      <c r="AZ41" s="89">
        <v>0</v>
      </c>
      <c r="BA41" s="89">
        <v>0</v>
      </c>
      <c r="BB41" s="89">
        <v>0</v>
      </c>
      <c r="BC41" s="135"/>
    </row>
    <row r="42" spans="1:59" hidden="1">
      <c r="A42" s="66"/>
      <c r="B42" s="49"/>
      <c r="C42" s="105"/>
      <c r="D42" s="51"/>
      <c r="E42" s="53">
        <f t="shared" si="97"/>
        <v>0</v>
      </c>
      <c r="F42" s="86">
        <f t="shared" si="85"/>
        <v>0</v>
      </c>
      <c r="G42" s="86">
        <v>0</v>
      </c>
      <c r="H42" s="86">
        <v>0</v>
      </c>
      <c r="I42" s="89">
        <f t="shared" si="98"/>
        <v>0</v>
      </c>
      <c r="J42" s="53">
        <f t="shared" si="86"/>
        <v>0</v>
      </c>
      <c r="K42" s="86">
        <v>0</v>
      </c>
      <c r="L42" s="86">
        <v>0</v>
      </c>
      <c r="M42" s="86">
        <v>0</v>
      </c>
      <c r="N42" s="140"/>
      <c r="O42" s="52">
        <f t="shared" si="87"/>
        <v>0</v>
      </c>
      <c r="P42" s="86">
        <v>0</v>
      </c>
      <c r="Q42" s="86">
        <v>0</v>
      </c>
      <c r="R42" s="86">
        <v>0</v>
      </c>
      <c r="S42" s="134">
        <v>0</v>
      </c>
      <c r="T42" s="53">
        <f t="shared" si="88"/>
        <v>0</v>
      </c>
      <c r="U42" s="86">
        <v>0</v>
      </c>
      <c r="V42" s="86">
        <v>0</v>
      </c>
      <c r="W42" s="86">
        <v>0</v>
      </c>
      <c r="X42" s="135">
        <v>0</v>
      </c>
      <c r="Y42" s="53">
        <f t="shared" si="89"/>
        <v>0</v>
      </c>
      <c r="Z42" s="86">
        <v>0</v>
      </c>
      <c r="AA42" s="86">
        <v>0</v>
      </c>
      <c r="AB42" s="86">
        <v>0</v>
      </c>
      <c r="AC42" s="136">
        <v>0</v>
      </c>
      <c r="AD42" s="139"/>
      <c r="AE42" s="89">
        <f t="shared" si="90"/>
        <v>0</v>
      </c>
      <c r="AF42" s="86">
        <f t="shared" si="91"/>
        <v>0</v>
      </c>
      <c r="AG42" s="86">
        <v>0</v>
      </c>
      <c r="AH42" s="86">
        <v>0</v>
      </c>
      <c r="AI42" s="89">
        <f t="shared" si="92"/>
        <v>0</v>
      </c>
      <c r="AJ42" s="53">
        <f t="shared" si="93"/>
        <v>0</v>
      </c>
      <c r="AK42" s="89">
        <v>0</v>
      </c>
      <c r="AL42" s="89">
        <v>0</v>
      </c>
      <c r="AM42" s="89">
        <v>0</v>
      </c>
      <c r="AN42" s="141"/>
      <c r="AO42" s="53">
        <f t="shared" si="94"/>
        <v>0</v>
      </c>
      <c r="AP42" s="89">
        <v>0</v>
      </c>
      <c r="AQ42" s="89">
        <v>0</v>
      </c>
      <c r="AR42" s="89">
        <v>0</v>
      </c>
      <c r="AS42" s="134">
        <v>0</v>
      </c>
      <c r="AT42" s="53">
        <f t="shared" si="95"/>
        <v>0</v>
      </c>
      <c r="AU42" s="89">
        <v>0</v>
      </c>
      <c r="AV42" s="89">
        <v>0</v>
      </c>
      <c r="AW42" s="89">
        <v>0</v>
      </c>
      <c r="AX42" s="135">
        <v>0</v>
      </c>
      <c r="AY42" s="53">
        <f t="shared" si="96"/>
        <v>0</v>
      </c>
      <c r="AZ42" s="89">
        <v>0</v>
      </c>
      <c r="BA42" s="89">
        <v>0</v>
      </c>
      <c r="BB42" s="89">
        <v>0</v>
      </c>
      <c r="BC42" s="135"/>
    </row>
    <row r="43" spans="1:59" hidden="1">
      <c r="A43" s="66"/>
      <c r="B43" s="49"/>
      <c r="C43" s="105"/>
      <c r="D43" s="51"/>
      <c r="E43" s="53">
        <f t="shared" si="97"/>
        <v>0</v>
      </c>
      <c r="F43" s="86">
        <f t="shared" ref="F43:F45" si="99">K43+P43+U43+Z43</f>
        <v>0</v>
      </c>
      <c r="G43" s="86">
        <v>0</v>
      </c>
      <c r="H43" s="86">
        <v>0</v>
      </c>
      <c r="I43" s="89">
        <f t="shared" ref="I43:I45" si="100">N43+S43+X43+AC43</f>
        <v>0</v>
      </c>
      <c r="J43" s="53">
        <f t="shared" ref="J43:J45" si="101">K43+L43+M43+N43</f>
        <v>0</v>
      </c>
      <c r="K43" s="86">
        <v>0</v>
      </c>
      <c r="L43" s="86">
        <v>0</v>
      </c>
      <c r="M43" s="86">
        <v>0</v>
      </c>
      <c r="N43" s="140"/>
      <c r="O43" s="52">
        <f t="shared" ref="O43:O45" si="102">P43+Q43+R43+S43</f>
        <v>0</v>
      </c>
      <c r="P43" s="86">
        <v>0</v>
      </c>
      <c r="Q43" s="86">
        <v>0</v>
      </c>
      <c r="R43" s="86">
        <v>0</v>
      </c>
      <c r="S43" s="134">
        <v>0</v>
      </c>
      <c r="T43" s="53">
        <f t="shared" ref="T43:T45" si="103">U43+V43+W43+X43</f>
        <v>0</v>
      </c>
      <c r="U43" s="86">
        <v>0</v>
      </c>
      <c r="V43" s="86">
        <v>0</v>
      </c>
      <c r="W43" s="86">
        <v>0</v>
      </c>
      <c r="X43" s="135">
        <v>0</v>
      </c>
      <c r="Y43" s="53">
        <f t="shared" ref="Y43:Y45" si="104">Z43+AA43+AB43+AC43</f>
        <v>0</v>
      </c>
      <c r="Z43" s="86">
        <v>0</v>
      </c>
      <c r="AA43" s="86">
        <v>0</v>
      </c>
      <c r="AB43" s="86">
        <v>0</v>
      </c>
      <c r="AC43" s="136">
        <v>0</v>
      </c>
      <c r="AD43" s="139"/>
      <c r="AE43" s="89">
        <f t="shared" si="90"/>
        <v>0</v>
      </c>
      <c r="AF43" s="86">
        <f t="shared" ref="AF43:AF45" si="105">AK43+AP43+AU43+AZ43</f>
        <v>0</v>
      </c>
      <c r="AG43" s="86">
        <v>0</v>
      </c>
      <c r="AH43" s="86">
        <v>0</v>
      </c>
      <c r="AI43" s="89">
        <f t="shared" ref="AI43:AI45" si="106">AN43+AS43+AX43+BC43</f>
        <v>0</v>
      </c>
      <c r="AJ43" s="53">
        <f t="shared" ref="AJ43:AJ45" si="107">AK43+AL43+AM43+AN43</f>
        <v>0</v>
      </c>
      <c r="AK43" s="89">
        <v>0</v>
      </c>
      <c r="AL43" s="89">
        <v>0</v>
      </c>
      <c r="AM43" s="89">
        <v>0</v>
      </c>
      <c r="AN43" s="141"/>
      <c r="AO43" s="53">
        <f t="shared" ref="AO43:AO45" si="108">AP43+AQ43+AR43+AS43</f>
        <v>0</v>
      </c>
      <c r="AP43" s="89">
        <v>0</v>
      </c>
      <c r="AQ43" s="89">
        <v>0</v>
      </c>
      <c r="AR43" s="89">
        <v>0</v>
      </c>
      <c r="AS43" s="134">
        <v>0</v>
      </c>
      <c r="AT43" s="53">
        <f t="shared" ref="AT43:AT45" si="109">AU43+AV43+AW43+AX43</f>
        <v>0</v>
      </c>
      <c r="AU43" s="89">
        <v>0</v>
      </c>
      <c r="AV43" s="89">
        <v>0</v>
      </c>
      <c r="AW43" s="89">
        <v>0</v>
      </c>
      <c r="AX43" s="135">
        <v>0</v>
      </c>
      <c r="AY43" s="53">
        <f t="shared" ref="AY43:AY45" si="110">AZ43+BA43+BB43+BC43</f>
        <v>0</v>
      </c>
      <c r="AZ43" s="89">
        <v>0</v>
      </c>
      <c r="BA43" s="89">
        <v>0</v>
      </c>
      <c r="BB43" s="89">
        <v>0</v>
      </c>
      <c r="BC43" s="135"/>
    </row>
    <row r="44" spans="1:59" hidden="1">
      <c r="A44" s="66"/>
      <c r="B44" s="49"/>
      <c r="C44" s="105"/>
      <c r="D44" s="51"/>
      <c r="E44" s="53">
        <f t="shared" si="97"/>
        <v>0</v>
      </c>
      <c r="F44" s="86">
        <f t="shared" si="99"/>
        <v>0</v>
      </c>
      <c r="G44" s="86">
        <v>0</v>
      </c>
      <c r="H44" s="86">
        <v>0</v>
      </c>
      <c r="I44" s="89">
        <f t="shared" si="100"/>
        <v>0</v>
      </c>
      <c r="J44" s="53">
        <f t="shared" si="101"/>
        <v>0</v>
      </c>
      <c r="K44" s="86">
        <v>0</v>
      </c>
      <c r="L44" s="86">
        <v>0</v>
      </c>
      <c r="M44" s="86">
        <v>0</v>
      </c>
      <c r="N44" s="140"/>
      <c r="O44" s="52">
        <f t="shared" si="102"/>
        <v>0</v>
      </c>
      <c r="P44" s="86">
        <v>0</v>
      </c>
      <c r="Q44" s="86">
        <v>0</v>
      </c>
      <c r="R44" s="86">
        <v>0</v>
      </c>
      <c r="S44" s="134">
        <v>0</v>
      </c>
      <c r="T44" s="53">
        <f t="shared" si="103"/>
        <v>0</v>
      </c>
      <c r="U44" s="86">
        <v>0</v>
      </c>
      <c r="V44" s="86">
        <v>0</v>
      </c>
      <c r="W44" s="86">
        <v>0</v>
      </c>
      <c r="X44" s="135">
        <v>0</v>
      </c>
      <c r="Y44" s="53">
        <f t="shared" si="104"/>
        <v>0</v>
      </c>
      <c r="Z44" s="86">
        <v>0</v>
      </c>
      <c r="AA44" s="86">
        <v>0</v>
      </c>
      <c r="AB44" s="86">
        <v>0</v>
      </c>
      <c r="AC44" s="136">
        <v>0</v>
      </c>
      <c r="AD44" s="139"/>
      <c r="AE44" s="89">
        <f t="shared" si="90"/>
        <v>0</v>
      </c>
      <c r="AF44" s="86">
        <f t="shared" si="105"/>
        <v>0</v>
      </c>
      <c r="AG44" s="86">
        <v>0</v>
      </c>
      <c r="AH44" s="86">
        <v>0</v>
      </c>
      <c r="AI44" s="89">
        <f t="shared" si="106"/>
        <v>0</v>
      </c>
      <c r="AJ44" s="53">
        <f t="shared" si="107"/>
        <v>0</v>
      </c>
      <c r="AK44" s="89">
        <v>0</v>
      </c>
      <c r="AL44" s="89">
        <v>0</v>
      </c>
      <c r="AM44" s="89">
        <v>0</v>
      </c>
      <c r="AN44" s="141"/>
      <c r="AO44" s="53">
        <f t="shared" si="108"/>
        <v>0</v>
      </c>
      <c r="AP44" s="89">
        <v>0</v>
      </c>
      <c r="AQ44" s="89">
        <v>0</v>
      </c>
      <c r="AR44" s="89">
        <v>0</v>
      </c>
      <c r="AS44" s="134">
        <v>0</v>
      </c>
      <c r="AT44" s="53">
        <f t="shared" si="109"/>
        <v>0</v>
      </c>
      <c r="AU44" s="89">
        <v>0</v>
      </c>
      <c r="AV44" s="89">
        <v>0</v>
      </c>
      <c r="AW44" s="89">
        <v>0</v>
      </c>
      <c r="AX44" s="135">
        <v>0</v>
      </c>
      <c r="AY44" s="53">
        <f t="shared" si="110"/>
        <v>0</v>
      </c>
      <c r="AZ44" s="89">
        <v>0</v>
      </c>
      <c r="BA44" s="89">
        <v>0</v>
      </c>
      <c r="BB44" s="89">
        <v>0</v>
      </c>
      <c r="BC44" s="135"/>
    </row>
    <row r="45" spans="1:59" hidden="1">
      <c r="A45" s="66"/>
      <c r="B45" s="49"/>
      <c r="C45" s="105"/>
      <c r="D45" s="51"/>
      <c r="E45" s="53">
        <f t="shared" si="97"/>
        <v>0</v>
      </c>
      <c r="F45" s="86">
        <f t="shared" si="99"/>
        <v>0</v>
      </c>
      <c r="G45" s="86">
        <v>0</v>
      </c>
      <c r="H45" s="86">
        <v>0</v>
      </c>
      <c r="I45" s="89">
        <f t="shared" si="100"/>
        <v>0</v>
      </c>
      <c r="J45" s="53">
        <f t="shared" si="101"/>
        <v>0</v>
      </c>
      <c r="K45" s="86">
        <v>0</v>
      </c>
      <c r="L45" s="86">
        <v>0</v>
      </c>
      <c r="M45" s="86">
        <v>0</v>
      </c>
      <c r="N45" s="140"/>
      <c r="O45" s="52">
        <f t="shared" si="102"/>
        <v>0</v>
      </c>
      <c r="P45" s="86">
        <v>0</v>
      </c>
      <c r="Q45" s="86">
        <v>0</v>
      </c>
      <c r="R45" s="86">
        <v>0</v>
      </c>
      <c r="S45" s="134">
        <v>0</v>
      </c>
      <c r="T45" s="53">
        <f t="shared" si="103"/>
        <v>0</v>
      </c>
      <c r="U45" s="86">
        <v>0</v>
      </c>
      <c r="V45" s="86">
        <v>0</v>
      </c>
      <c r="W45" s="86">
        <v>0</v>
      </c>
      <c r="X45" s="135">
        <v>0</v>
      </c>
      <c r="Y45" s="53">
        <f t="shared" si="104"/>
        <v>0</v>
      </c>
      <c r="Z45" s="86">
        <v>0</v>
      </c>
      <c r="AA45" s="86">
        <v>0</v>
      </c>
      <c r="AB45" s="86">
        <v>0</v>
      </c>
      <c r="AC45" s="136">
        <v>0</v>
      </c>
      <c r="AD45" s="139"/>
      <c r="AE45" s="89">
        <f t="shared" si="90"/>
        <v>0</v>
      </c>
      <c r="AF45" s="86">
        <f t="shared" si="105"/>
        <v>0</v>
      </c>
      <c r="AG45" s="86">
        <v>0</v>
      </c>
      <c r="AH45" s="86">
        <v>0</v>
      </c>
      <c r="AI45" s="89">
        <f t="shared" si="106"/>
        <v>0</v>
      </c>
      <c r="AJ45" s="53">
        <f t="shared" si="107"/>
        <v>0</v>
      </c>
      <c r="AK45" s="89">
        <v>0</v>
      </c>
      <c r="AL45" s="89">
        <v>0</v>
      </c>
      <c r="AM45" s="89">
        <v>0</v>
      </c>
      <c r="AN45" s="141"/>
      <c r="AO45" s="53">
        <f t="shared" si="108"/>
        <v>0</v>
      </c>
      <c r="AP45" s="89">
        <v>0</v>
      </c>
      <c r="AQ45" s="89">
        <v>0</v>
      </c>
      <c r="AR45" s="89">
        <v>0</v>
      </c>
      <c r="AS45" s="134">
        <v>0</v>
      </c>
      <c r="AT45" s="53">
        <f t="shared" si="109"/>
        <v>0</v>
      </c>
      <c r="AU45" s="89">
        <v>0</v>
      </c>
      <c r="AV45" s="89">
        <v>0</v>
      </c>
      <c r="AW45" s="89">
        <v>0</v>
      </c>
      <c r="AX45" s="135">
        <v>0</v>
      </c>
      <c r="AY45" s="53">
        <f t="shared" si="110"/>
        <v>0</v>
      </c>
      <c r="AZ45" s="89">
        <v>0</v>
      </c>
      <c r="BA45" s="89">
        <v>0</v>
      </c>
      <c r="BB45" s="89">
        <v>0</v>
      </c>
      <c r="BC45" s="135"/>
    </row>
    <row r="46" spans="1:59" hidden="1">
      <c r="A46" s="66" t="s">
        <v>195</v>
      </c>
      <c r="B46" s="69"/>
      <c r="C46" s="105"/>
      <c r="D46" s="51"/>
      <c r="E46" s="53">
        <f t="shared" si="97"/>
        <v>0</v>
      </c>
      <c r="F46" s="86"/>
      <c r="G46" s="86"/>
      <c r="H46" s="86"/>
      <c r="I46" s="89"/>
      <c r="J46" s="53"/>
      <c r="K46" s="86"/>
      <c r="L46" s="86"/>
      <c r="M46" s="86"/>
      <c r="N46" s="51"/>
      <c r="O46" s="52"/>
      <c r="P46" s="86"/>
      <c r="Q46" s="86"/>
      <c r="R46" s="86"/>
      <c r="S46" s="134"/>
      <c r="T46" s="53"/>
      <c r="U46" s="86"/>
      <c r="V46" s="86"/>
      <c r="W46" s="86"/>
      <c r="X46" s="135"/>
      <c r="Y46" s="53"/>
      <c r="Z46" s="86"/>
      <c r="AA46" s="86"/>
      <c r="AB46" s="86"/>
      <c r="AC46" s="136"/>
      <c r="AD46" s="51"/>
      <c r="AE46" s="89"/>
      <c r="AF46" s="86"/>
      <c r="AG46" s="86"/>
      <c r="AH46" s="86"/>
      <c r="AI46" s="89"/>
      <c r="AJ46" s="53"/>
      <c r="AK46" s="89"/>
      <c r="AL46" s="89"/>
      <c r="AM46" s="89"/>
      <c r="AN46" s="53"/>
      <c r="AO46" s="53"/>
      <c r="AP46" s="89"/>
      <c r="AQ46" s="89"/>
      <c r="AR46" s="89"/>
      <c r="AS46" s="134"/>
      <c r="AT46" s="53"/>
      <c r="AU46" s="89"/>
      <c r="AV46" s="89"/>
      <c r="AW46" s="89"/>
      <c r="AX46" s="135"/>
      <c r="AY46" s="53"/>
      <c r="AZ46" s="89"/>
      <c r="BA46" s="89"/>
      <c r="BB46" s="89"/>
      <c r="BC46" s="135"/>
    </row>
    <row r="47" spans="1:59" hidden="1">
      <c r="A47" s="66" t="s">
        <v>195</v>
      </c>
      <c r="B47" s="69"/>
      <c r="C47" s="105"/>
      <c r="D47" s="51"/>
      <c r="E47" s="53">
        <f t="shared" si="97"/>
        <v>0</v>
      </c>
      <c r="F47" s="86"/>
      <c r="G47" s="86"/>
      <c r="H47" s="86"/>
      <c r="I47" s="89"/>
      <c r="J47" s="53"/>
      <c r="K47" s="86"/>
      <c r="L47" s="86"/>
      <c r="M47" s="86"/>
      <c r="N47" s="51"/>
      <c r="O47" s="52"/>
      <c r="P47" s="86"/>
      <c r="Q47" s="86"/>
      <c r="R47" s="86"/>
      <c r="S47" s="134"/>
      <c r="T47" s="53"/>
      <c r="U47" s="86"/>
      <c r="V47" s="86"/>
      <c r="W47" s="86"/>
      <c r="X47" s="135"/>
      <c r="Y47" s="53"/>
      <c r="Z47" s="86"/>
      <c r="AA47" s="86"/>
      <c r="AB47" s="86"/>
      <c r="AC47" s="136"/>
      <c r="AD47" s="51"/>
      <c r="AE47" s="89"/>
      <c r="AF47" s="86"/>
      <c r="AG47" s="86"/>
      <c r="AH47" s="86"/>
      <c r="AI47" s="89"/>
      <c r="AJ47" s="53"/>
      <c r="AK47" s="89"/>
      <c r="AL47" s="89"/>
      <c r="AM47" s="89"/>
      <c r="AN47" s="53"/>
      <c r="AO47" s="53"/>
      <c r="AP47" s="89"/>
      <c r="AQ47" s="89"/>
      <c r="AR47" s="89"/>
      <c r="AS47" s="134"/>
      <c r="AT47" s="53"/>
      <c r="AU47" s="89"/>
      <c r="AV47" s="89"/>
      <c r="AW47" s="89"/>
      <c r="AX47" s="135"/>
      <c r="AY47" s="53"/>
      <c r="AZ47" s="89"/>
      <c r="BA47" s="89"/>
      <c r="BB47" s="89"/>
      <c r="BC47" s="135"/>
    </row>
    <row r="48" spans="1:59" hidden="1">
      <c r="A48" s="66" t="s">
        <v>195</v>
      </c>
      <c r="B48" s="69"/>
      <c r="C48" s="105"/>
      <c r="D48" s="51"/>
      <c r="E48" s="53">
        <f t="shared" si="97"/>
        <v>0</v>
      </c>
      <c r="F48" s="86"/>
      <c r="G48" s="86"/>
      <c r="H48" s="86"/>
      <c r="I48" s="89"/>
      <c r="J48" s="53"/>
      <c r="K48" s="86"/>
      <c r="L48" s="86"/>
      <c r="M48" s="86"/>
      <c r="N48" s="51"/>
      <c r="O48" s="52"/>
      <c r="P48" s="86"/>
      <c r="Q48" s="86"/>
      <c r="R48" s="86"/>
      <c r="S48" s="134"/>
      <c r="T48" s="53"/>
      <c r="U48" s="86"/>
      <c r="V48" s="86"/>
      <c r="W48" s="86"/>
      <c r="X48" s="135"/>
      <c r="Y48" s="53"/>
      <c r="Z48" s="86"/>
      <c r="AA48" s="86"/>
      <c r="AB48" s="86"/>
      <c r="AC48" s="136"/>
      <c r="AD48" s="51"/>
      <c r="AE48" s="89"/>
      <c r="AF48" s="86"/>
      <c r="AG48" s="86"/>
      <c r="AH48" s="86"/>
      <c r="AI48" s="89"/>
      <c r="AJ48" s="53"/>
      <c r="AK48" s="89"/>
      <c r="AL48" s="89"/>
      <c r="AM48" s="89"/>
      <c r="AN48" s="53"/>
      <c r="AO48" s="53"/>
      <c r="AP48" s="89"/>
      <c r="AQ48" s="89"/>
      <c r="AR48" s="89"/>
      <c r="AS48" s="134"/>
      <c r="AT48" s="53"/>
      <c r="AU48" s="89"/>
      <c r="AV48" s="89"/>
      <c r="AW48" s="89"/>
      <c r="AX48" s="135"/>
      <c r="AY48" s="53"/>
      <c r="AZ48" s="89"/>
      <c r="BA48" s="89"/>
      <c r="BB48" s="89"/>
      <c r="BC48" s="135"/>
    </row>
    <row r="49" spans="1:55" hidden="1">
      <c r="A49" s="66" t="s">
        <v>195</v>
      </c>
      <c r="B49" s="49"/>
      <c r="C49" s="105"/>
      <c r="D49" s="51"/>
      <c r="E49" s="53">
        <f t="shared" si="97"/>
        <v>0</v>
      </c>
      <c r="F49" s="86"/>
      <c r="G49" s="86"/>
      <c r="H49" s="86"/>
      <c r="I49" s="89"/>
      <c r="J49" s="53"/>
      <c r="K49" s="86"/>
      <c r="L49" s="86"/>
      <c r="M49" s="86"/>
      <c r="N49" s="51"/>
      <c r="O49" s="52"/>
      <c r="P49" s="86"/>
      <c r="Q49" s="86"/>
      <c r="R49" s="86"/>
      <c r="S49" s="134"/>
      <c r="T49" s="53"/>
      <c r="U49" s="86"/>
      <c r="V49" s="86"/>
      <c r="W49" s="86"/>
      <c r="X49" s="135"/>
      <c r="Y49" s="53"/>
      <c r="Z49" s="86"/>
      <c r="AA49" s="86"/>
      <c r="AB49" s="86"/>
      <c r="AC49" s="136"/>
      <c r="AD49" s="51"/>
      <c r="AE49" s="89"/>
      <c r="AF49" s="86"/>
      <c r="AG49" s="86"/>
      <c r="AH49" s="86"/>
      <c r="AI49" s="89"/>
      <c r="AJ49" s="53"/>
      <c r="AK49" s="89"/>
      <c r="AL49" s="89"/>
      <c r="AM49" s="89"/>
      <c r="AN49" s="53"/>
      <c r="AO49" s="53"/>
      <c r="AP49" s="89"/>
      <c r="AQ49" s="89"/>
      <c r="AR49" s="89"/>
      <c r="AS49" s="134"/>
      <c r="AT49" s="53"/>
      <c r="AU49" s="89"/>
      <c r="AV49" s="89"/>
      <c r="AW49" s="89"/>
      <c r="AX49" s="135"/>
      <c r="AY49" s="53"/>
      <c r="AZ49" s="89"/>
      <c r="BA49" s="89"/>
      <c r="BB49" s="89"/>
      <c r="BC49" s="135"/>
    </row>
    <row r="50" spans="1:55" hidden="1">
      <c r="A50" s="66" t="s">
        <v>195</v>
      </c>
      <c r="B50" s="49"/>
      <c r="C50" s="105"/>
      <c r="D50" s="51"/>
      <c r="E50" s="53">
        <f t="shared" si="97"/>
        <v>0</v>
      </c>
      <c r="F50" s="86"/>
      <c r="G50" s="86"/>
      <c r="H50" s="86"/>
      <c r="I50" s="89"/>
      <c r="J50" s="53"/>
      <c r="K50" s="86"/>
      <c r="L50" s="86"/>
      <c r="M50" s="86"/>
      <c r="N50" s="51"/>
      <c r="O50" s="52"/>
      <c r="P50" s="86"/>
      <c r="Q50" s="86"/>
      <c r="R50" s="86"/>
      <c r="S50" s="134"/>
      <c r="T50" s="53"/>
      <c r="U50" s="86"/>
      <c r="V50" s="86"/>
      <c r="W50" s="86"/>
      <c r="X50" s="135"/>
      <c r="Y50" s="53"/>
      <c r="Z50" s="86"/>
      <c r="AA50" s="86"/>
      <c r="AB50" s="86"/>
      <c r="AC50" s="136"/>
      <c r="AD50" s="51"/>
      <c r="AE50" s="89"/>
      <c r="AF50" s="86"/>
      <c r="AG50" s="86"/>
      <c r="AH50" s="86"/>
      <c r="AI50" s="89"/>
      <c r="AJ50" s="53"/>
      <c r="AK50" s="89"/>
      <c r="AL50" s="89"/>
      <c r="AM50" s="89"/>
      <c r="AN50" s="53"/>
      <c r="AO50" s="53"/>
      <c r="AP50" s="89"/>
      <c r="AQ50" s="89"/>
      <c r="AR50" s="89"/>
      <c r="AS50" s="134"/>
      <c r="AT50" s="53"/>
      <c r="AU50" s="89"/>
      <c r="AV50" s="89"/>
      <c r="AW50" s="89"/>
      <c r="AX50" s="135"/>
      <c r="AY50" s="53"/>
      <c r="AZ50" s="89"/>
      <c r="BA50" s="89"/>
      <c r="BB50" s="89"/>
      <c r="BC50" s="135"/>
    </row>
  </sheetData>
  <mergeCells count="22">
    <mergeCell ref="A5:BC5"/>
    <mergeCell ref="A6:BC6"/>
    <mergeCell ref="A7:BC7"/>
    <mergeCell ref="A15:A18"/>
    <mergeCell ref="B15:B18"/>
    <mergeCell ref="C15:C18"/>
    <mergeCell ref="D15:AC15"/>
    <mergeCell ref="AD15:BC15"/>
    <mergeCell ref="E16:AC16"/>
    <mergeCell ref="AE16:BC16"/>
    <mergeCell ref="D17:D18"/>
    <mergeCell ref="E17:I17"/>
    <mergeCell ref="J17:N17"/>
    <mergeCell ref="O17:S17"/>
    <mergeCell ref="T17:X17"/>
    <mergeCell ref="Y17:AC17"/>
    <mergeCell ref="AY17:BC17"/>
    <mergeCell ref="AD17:AD18"/>
    <mergeCell ref="AE17:AI17"/>
    <mergeCell ref="AJ17:AN17"/>
    <mergeCell ref="AO17:AS17"/>
    <mergeCell ref="AT17:AX1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25:B26" xr:uid="{34D54BCC-17F6-41EE-BC7A-5C80FFCBB75C}">
      <formula1>900</formula1>
    </dataValidation>
  </dataValidations>
  <pageMargins left="0.7" right="0.7" top="0.75" bottom="0.75" header="0.3" footer="0.3"/>
  <pageSetup paperSize="9" scale="12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</sheetPr>
  <dimension ref="A1:AP49"/>
  <sheetViews>
    <sheetView topLeftCell="A11" zoomScale="60" zoomScaleNormal="60" workbookViewId="0">
      <selection activeCell="AC53" sqref="AC53"/>
    </sheetView>
  </sheetViews>
  <sheetFormatPr defaultColWidth="9.140625" defaultRowHeight="18.75" outlineLevelCol="1"/>
  <cols>
    <col min="1" max="1" width="16.140625" style="20" bestFit="1" customWidth="1"/>
    <col min="2" max="2" width="58.5703125" style="20" bestFit="1" customWidth="1"/>
    <col min="3" max="3" width="29.5703125" style="20" bestFit="1" customWidth="1"/>
    <col min="4" max="5" width="26" style="20" bestFit="1" customWidth="1"/>
    <col min="6" max="9" width="0" style="20" hidden="1" bestFit="1" customWidth="1" outlineLevel="1"/>
    <col min="10" max="10" width="27.28515625" style="20" bestFit="1" customWidth="1" collapsed="1"/>
    <col min="11" max="11" width="27.28515625" style="20" bestFit="1" customWidth="1"/>
    <col min="12" max="15" width="0" style="20" hidden="1" bestFit="1" customWidth="1" outlineLevel="1"/>
    <col min="16" max="16" width="17.42578125" style="20" bestFit="1" customWidth="1" collapsed="1"/>
    <col min="17" max="17" width="17.42578125" style="20" bestFit="1" customWidth="1"/>
    <col min="18" max="21" width="0" style="20" hidden="1" bestFit="1" customWidth="1" outlineLevel="1"/>
    <col min="22" max="22" width="15.42578125" style="20" bestFit="1" customWidth="1" collapsed="1"/>
    <col min="23" max="23" width="15.42578125" style="20" bestFit="1" customWidth="1"/>
    <col min="24" max="27" width="0" style="20" hidden="1" bestFit="1" customWidth="1" outlineLevel="1"/>
    <col min="28" max="28" width="21" style="20" bestFit="1" customWidth="1" collapsed="1"/>
    <col min="29" max="29" width="21" style="20" bestFit="1" customWidth="1"/>
    <col min="30" max="33" width="0" style="20" hidden="1" bestFit="1" customWidth="1" outlineLevel="1"/>
    <col min="34" max="34" width="24.28515625" style="20" bestFit="1" customWidth="1" collapsed="1"/>
    <col min="35" max="35" width="24.28515625" style="20" bestFit="1" customWidth="1"/>
    <col min="36" max="39" width="0" style="20" hidden="1" bestFit="1" customWidth="1" outlineLevel="1"/>
    <col min="40" max="40" width="20.28515625" style="20" bestFit="1" customWidth="1" collapsed="1"/>
    <col min="41" max="41" width="20" style="20" bestFit="1" customWidth="1"/>
    <col min="42" max="42" width="2.42578125" style="20" bestFit="1" customWidth="1"/>
    <col min="43" max="43" width="9.140625" style="20" bestFit="1"/>
    <col min="44" max="16384" width="9.140625" style="20"/>
  </cols>
  <sheetData>
    <row r="1" spans="1:41">
      <c r="AO1" s="24" t="s">
        <v>836</v>
      </c>
    </row>
    <row r="2" spans="1:41">
      <c r="AO2" s="24" t="s">
        <v>1</v>
      </c>
    </row>
    <row r="3" spans="1:41">
      <c r="AO3" s="24" t="s">
        <v>2</v>
      </c>
    </row>
    <row r="5" spans="1:41" ht="28.5" customHeight="1">
      <c r="A5" s="363" t="s">
        <v>1064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</row>
    <row r="7" spans="1:41">
      <c r="K7" s="34" t="s">
        <v>1057</v>
      </c>
    </row>
    <row r="8" spans="1:41">
      <c r="K8" s="34" t="s">
        <v>1035</v>
      </c>
    </row>
    <row r="9" spans="1:41">
      <c r="A9" s="7"/>
      <c r="B9" s="7"/>
      <c r="C9" s="7"/>
      <c r="D9" s="7"/>
      <c r="E9" s="7"/>
      <c r="F9" s="7"/>
      <c r="G9" s="7"/>
      <c r="H9" s="7"/>
      <c r="I9" s="7"/>
      <c r="J9" s="7"/>
      <c r="K9" s="34" t="s">
        <v>1036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</row>
    <row r="11" spans="1:41">
      <c r="S11" s="36" t="s">
        <v>9</v>
      </c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</row>
    <row r="13" spans="1:41" ht="36" customHeight="1">
      <c r="A13" s="354" t="s">
        <v>10</v>
      </c>
      <c r="B13" s="354" t="s">
        <v>11</v>
      </c>
      <c r="C13" s="354" t="s">
        <v>12</v>
      </c>
      <c r="D13" s="354" t="s">
        <v>837</v>
      </c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</row>
    <row r="14" spans="1:41" ht="130.5" customHeight="1">
      <c r="A14" s="354"/>
      <c r="B14" s="354"/>
      <c r="C14" s="354"/>
      <c r="D14" s="373" t="s">
        <v>93</v>
      </c>
      <c r="E14" s="378"/>
      <c r="F14" s="378"/>
      <c r="G14" s="378"/>
      <c r="H14" s="378"/>
      <c r="I14" s="374"/>
      <c r="J14" s="354" t="s">
        <v>94</v>
      </c>
      <c r="K14" s="354"/>
      <c r="L14" s="354"/>
      <c r="M14" s="354"/>
      <c r="N14" s="354"/>
      <c r="O14" s="354"/>
      <c r="P14" s="384" t="s">
        <v>838</v>
      </c>
      <c r="Q14" s="384"/>
      <c r="R14" s="384"/>
      <c r="S14" s="384"/>
      <c r="T14" s="384"/>
      <c r="U14" s="384"/>
      <c r="V14" s="384" t="s">
        <v>96</v>
      </c>
      <c r="W14" s="384"/>
      <c r="X14" s="384"/>
      <c r="Y14" s="384"/>
      <c r="Z14" s="384"/>
      <c r="AA14" s="384"/>
      <c r="AB14" s="384" t="s">
        <v>839</v>
      </c>
      <c r="AC14" s="384"/>
      <c r="AD14" s="384"/>
      <c r="AE14" s="384"/>
      <c r="AF14" s="384"/>
      <c r="AG14" s="384"/>
      <c r="AH14" s="384" t="s">
        <v>840</v>
      </c>
      <c r="AI14" s="384"/>
      <c r="AJ14" s="384"/>
      <c r="AK14" s="384"/>
      <c r="AL14" s="384"/>
      <c r="AM14" s="384"/>
      <c r="AN14" s="384" t="s">
        <v>99</v>
      </c>
      <c r="AO14" s="384"/>
    </row>
    <row r="15" spans="1:41" ht="109.5" customHeight="1">
      <c r="A15" s="354"/>
      <c r="B15" s="354"/>
      <c r="C15" s="354"/>
      <c r="D15" s="372"/>
      <c r="E15" s="382"/>
      <c r="F15" s="382"/>
      <c r="G15" s="382"/>
      <c r="H15" s="382"/>
      <c r="I15" s="383"/>
      <c r="J15" s="354" t="s">
        <v>841</v>
      </c>
      <c r="K15" s="354"/>
      <c r="L15" s="354" t="s">
        <v>100</v>
      </c>
      <c r="M15" s="354"/>
      <c r="N15" s="354" t="s">
        <v>101</v>
      </c>
      <c r="O15" s="35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4" t="s">
        <v>842</v>
      </c>
      <c r="AI15" s="384"/>
      <c r="AJ15" s="384" t="s">
        <v>100</v>
      </c>
      <c r="AK15" s="384"/>
      <c r="AL15" s="384" t="s">
        <v>101</v>
      </c>
      <c r="AM15" s="384"/>
      <c r="AN15" s="384"/>
      <c r="AO15" s="384"/>
    </row>
    <row r="16" spans="1:41" ht="33.75" customHeight="1">
      <c r="A16" s="354"/>
      <c r="B16" s="354"/>
      <c r="C16" s="354"/>
      <c r="D16" s="17" t="s">
        <v>21</v>
      </c>
      <c r="E16" s="17" t="s">
        <v>22</v>
      </c>
      <c r="F16" s="17" t="s">
        <v>21</v>
      </c>
      <c r="G16" s="17" t="s">
        <v>22</v>
      </c>
      <c r="H16" s="17" t="s">
        <v>21</v>
      </c>
      <c r="I16" s="17" t="s">
        <v>22</v>
      </c>
      <c r="J16" s="17" t="s">
        <v>21</v>
      </c>
      <c r="K16" s="17" t="s">
        <v>22</v>
      </c>
      <c r="L16" s="17" t="s">
        <v>21</v>
      </c>
      <c r="M16" s="17" t="s">
        <v>22</v>
      </c>
      <c r="N16" s="17" t="s">
        <v>21</v>
      </c>
      <c r="O16" s="17" t="s">
        <v>22</v>
      </c>
      <c r="P16" s="17" t="s">
        <v>21</v>
      </c>
      <c r="Q16" s="17" t="s">
        <v>22</v>
      </c>
      <c r="R16" s="17" t="s">
        <v>21</v>
      </c>
      <c r="S16" s="17" t="s">
        <v>22</v>
      </c>
      <c r="T16" s="17" t="s">
        <v>21</v>
      </c>
      <c r="U16" s="17" t="s">
        <v>22</v>
      </c>
      <c r="V16" s="17" t="s">
        <v>21</v>
      </c>
      <c r="W16" s="17" t="s">
        <v>22</v>
      </c>
      <c r="X16" s="17" t="s">
        <v>21</v>
      </c>
      <c r="Y16" s="17" t="s">
        <v>22</v>
      </c>
      <c r="Z16" s="17" t="s">
        <v>21</v>
      </c>
      <c r="AA16" s="17" t="s">
        <v>22</v>
      </c>
      <c r="AB16" s="17" t="s">
        <v>21</v>
      </c>
      <c r="AC16" s="17" t="s">
        <v>22</v>
      </c>
      <c r="AD16" s="17" t="s">
        <v>21</v>
      </c>
      <c r="AE16" s="17" t="s">
        <v>22</v>
      </c>
      <c r="AF16" s="17" t="s">
        <v>21</v>
      </c>
      <c r="AG16" s="17" t="s">
        <v>22</v>
      </c>
      <c r="AH16" s="17" t="s">
        <v>21</v>
      </c>
      <c r="AI16" s="17" t="s">
        <v>22</v>
      </c>
      <c r="AJ16" s="17" t="s">
        <v>21</v>
      </c>
      <c r="AK16" s="17" t="s">
        <v>22</v>
      </c>
      <c r="AL16" s="17" t="s">
        <v>21</v>
      </c>
      <c r="AM16" s="17" t="s">
        <v>22</v>
      </c>
      <c r="AN16" s="17" t="s">
        <v>21</v>
      </c>
      <c r="AO16" s="17" t="s">
        <v>22</v>
      </c>
    </row>
    <row r="17" spans="1:42" s="26" customFormat="1">
      <c r="A17" s="25">
        <v>1</v>
      </c>
      <c r="B17" s="25">
        <v>2</v>
      </c>
      <c r="C17" s="25">
        <v>3</v>
      </c>
      <c r="D17" s="25" t="s">
        <v>843</v>
      </c>
      <c r="E17" s="25" t="s">
        <v>844</v>
      </c>
      <c r="F17" s="25" t="s">
        <v>845</v>
      </c>
      <c r="G17" s="25" t="s">
        <v>846</v>
      </c>
      <c r="H17" s="25" t="s">
        <v>847</v>
      </c>
      <c r="I17" s="25" t="s">
        <v>847</v>
      </c>
      <c r="J17" s="25" t="s">
        <v>108</v>
      </c>
      <c r="K17" s="25" t="s">
        <v>708</v>
      </c>
      <c r="L17" s="25" t="s">
        <v>110</v>
      </c>
      <c r="M17" s="25" t="s">
        <v>710</v>
      </c>
      <c r="N17" s="25" t="s">
        <v>848</v>
      </c>
      <c r="O17" s="25" t="s">
        <v>848</v>
      </c>
      <c r="P17" s="25" t="s">
        <v>114</v>
      </c>
      <c r="Q17" s="25" t="s">
        <v>115</v>
      </c>
      <c r="R17" s="25" t="s">
        <v>116</v>
      </c>
      <c r="S17" s="25" t="s">
        <v>117</v>
      </c>
      <c r="T17" s="25" t="s">
        <v>849</v>
      </c>
      <c r="U17" s="25" t="s">
        <v>849</v>
      </c>
      <c r="V17" s="25" t="s">
        <v>780</v>
      </c>
      <c r="W17" s="25" t="s">
        <v>781</v>
      </c>
      <c r="X17" s="25" t="s">
        <v>782</v>
      </c>
      <c r="Y17" s="25" t="s">
        <v>783</v>
      </c>
      <c r="Z17" s="25" t="s">
        <v>850</v>
      </c>
      <c r="AA17" s="25" t="s">
        <v>850</v>
      </c>
      <c r="AB17" s="25" t="s">
        <v>785</v>
      </c>
      <c r="AC17" s="25" t="s">
        <v>786</v>
      </c>
      <c r="AD17" s="25" t="s">
        <v>787</v>
      </c>
      <c r="AE17" s="25" t="s">
        <v>788</v>
      </c>
      <c r="AF17" s="25" t="s">
        <v>851</v>
      </c>
      <c r="AG17" s="25" t="s">
        <v>851</v>
      </c>
      <c r="AH17" s="25" t="s">
        <v>790</v>
      </c>
      <c r="AI17" s="25" t="s">
        <v>791</v>
      </c>
      <c r="AJ17" s="25" t="s">
        <v>792</v>
      </c>
      <c r="AK17" s="25" t="s">
        <v>793</v>
      </c>
      <c r="AL17" s="25" t="s">
        <v>852</v>
      </c>
      <c r="AM17" s="25" t="s">
        <v>852</v>
      </c>
      <c r="AN17" s="25" t="s">
        <v>795</v>
      </c>
      <c r="AO17" s="25" t="s">
        <v>796</v>
      </c>
    </row>
    <row r="18" spans="1:42" s="26" customFormat="1" ht="61.5" customHeight="1">
      <c r="A18" s="39"/>
      <c r="B18" s="40" t="s">
        <v>31</v>
      </c>
      <c r="C18" s="41"/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87">
        <f>J19</f>
        <v>0</v>
      </c>
      <c r="K18" s="87">
        <f>K19</f>
        <v>0</v>
      </c>
      <c r="L18" s="94">
        <v>0</v>
      </c>
      <c r="M18" s="94">
        <v>0</v>
      </c>
      <c r="N18" s="94">
        <v>0</v>
      </c>
      <c r="O18" s="94">
        <v>0</v>
      </c>
      <c r="P18" s="44">
        <f>P19</f>
        <v>49.687010478148302</v>
      </c>
      <c r="Q18" s="78">
        <f>Q19</f>
        <v>0</v>
      </c>
      <c r="R18" s="94">
        <v>0</v>
      </c>
      <c r="S18" s="94">
        <v>0</v>
      </c>
      <c r="T18" s="94">
        <v>0</v>
      </c>
      <c r="U18" s="94">
        <v>0</v>
      </c>
      <c r="V18" s="94">
        <v>0</v>
      </c>
      <c r="W18" s="94">
        <v>0</v>
      </c>
      <c r="X18" s="94">
        <v>0</v>
      </c>
      <c r="Y18" s="94">
        <v>0</v>
      </c>
      <c r="Z18" s="94">
        <v>0</v>
      </c>
      <c r="AA18" s="94">
        <v>0</v>
      </c>
      <c r="AB18" s="44">
        <f>AB19</f>
        <v>0</v>
      </c>
      <c r="AC18" s="78">
        <f>AC19</f>
        <v>0</v>
      </c>
      <c r="AD18" s="94">
        <v>0</v>
      </c>
      <c r="AE18" s="94">
        <v>0</v>
      </c>
      <c r="AF18" s="94">
        <v>0</v>
      </c>
      <c r="AG18" s="94">
        <v>0</v>
      </c>
      <c r="AH18" s="44">
        <f t="shared" ref="AH18:AI18" si="0">AH19</f>
        <v>0.89200000000000002</v>
      </c>
      <c r="AI18" s="44">
        <f t="shared" si="0"/>
        <v>1.6158333293333333</v>
      </c>
      <c r="AJ18" s="94">
        <v>0</v>
      </c>
      <c r="AK18" s="94">
        <v>0</v>
      </c>
      <c r="AL18" s="94">
        <v>0</v>
      </c>
      <c r="AM18" s="94">
        <v>0</v>
      </c>
      <c r="AN18" s="94">
        <v>0</v>
      </c>
      <c r="AO18" s="102">
        <v>0</v>
      </c>
    </row>
    <row r="19" spans="1:42" s="26" customFormat="1">
      <c r="A19" s="46" t="s">
        <v>685</v>
      </c>
      <c r="B19" s="47" t="s">
        <v>686</v>
      </c>
      <c r="C19" s="46"/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87">
        <f>J20+J31</f>
        <v>0</v>
      </c>
      <c r="K19" s="87">
        <f>K20+K31</f>
        <v>0</v>
      </c>
      <c r="L19" s="94">
        <v>0</v>
      </c>
      <c r="M19" s="94">
        <v>0</v>
      </c>
      <c r="N19" s="94">
        <v>0</v>
      </c>
      <c r="O19" s="94">
        <v>0</v>
      </c>
      <c r="P19" s="44">
        <f>P20+P31</f>
        <v>49.687010478148302</v>
      </c>
      <c r="Q19" s="78">
        <f>Q20+Q31</f>
        <v>0</v>
      </c>
      <c r="R19" s="94">
        <v>0</v>
      </c>
      <c r="S19" s="94">
        <v>0</v>
      </c>
      <c r="T19" s="94">
        <v>0</v>
      </c>
      <c r="U19" s="94">
        <v>0</v>
      </c>
      <c r="V19" s="94">
        <v>0</v>
      </c>
      <c r="W19" s="94">
        <v>0</v>
      </c>
      <c r="X19" s="94">
        <v>0</v>
      </c>
      <c r="Y19" s="94">
        <v>0</v>
      </c>
      <c r="Z19" s="94">
        <v>0</v>
      </c>
      <c r="AA19" s="94">
        <v>0</v>
      </c>
      <c r="AB19" s="44">
        <f>AB20+AB31</f>
        <v>0</v>
      </c>
      <c r="AC19" s="78">
        <f>AC20+AC31</f>
        <v>0</v>
      </c>
      <c r="AD19" s="94">
        <v>0</v>
      </c>
      <c r="AE19" s="94">
        <v>0</v>
      </c>
      <c r="AF19" s="94">
        <v>0</v>
      </c>
      <c r="AG19" s="94">
        <v>0</v>
      </c>
      <c r="AH19" s="44">
        <f t="shared" ref="AH19:AI19" si="1">AH20+AH31</f>
        <v>0.89200000000000002</v>
      </c>
      <c r="AI19" s="44">
        <f t="shared" si="1"/>
        <v>1.6158333293333333</v>
      </c>
      <c r="AJ19" s="94">
        <v>0</v>
      </c>
      <c r="AK19" s="94">
        <v>0</v>
      </c>
      <c r="AL19" s="94">
        <v>0</v>
      </c>
      <c r="AM19" s="94">
        <v>0</v>
      </c>
      <c r="AN19" s="94">
        <v>0</v>
      </c>
      <c r="AO19" s="94">
        <v>0</v>
      </c>
    </row>
    <row r="20" spans="1:42" s="26" customFormat="1" ht="66" customHeight="1">
      <c r="A20" s="46" t="s">
        <v>187</v>
      </c>
      <c r="B20" s="47" t="s">
        <v>687</v>
      </c>
      <c r="C20" s="46"/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87">
        <f>J21+J27</f>
        <v>0</v>
      </c>
      <c r="K20" s="87">
        <f>K21+K27</f>
        <v>0</v>
      </c>
      <c r="L20" s="94">
        <v>0</v>
      </c>
      <c r="M20" s="94">
        <v>0</v>
      </c>
      <c r="N20" s="94">
        <v>0</v>
      </c>
      <c r="O20" s="94">
        <v>0</v>
      </c>
      <c r="P20" s="44">
        <f>P21+P27</f>
        <v>49.687010478148302</v>
      </c>
      <c r="Q20" s="78">
        <f>Q21+Q27</f>
        <v>0</v>
      </c>
      <c r="R20" s="94">
        <v>0</v>
      </c>
      <c r="S20" s="94">
        <v>0</v>
      </c>
      <c r="T20" s="94">
        <v>0</v>
      </c>
      <c r="U20" s="94">
        <v>0</v>
      </c>
      <c r="V20" s="94">
        <v>0</v>
      </c>
      <c r="W20" s="94">
        <v>0</v>
      </c>
      <c r="X20" s="94">
        <v>0</v>
      </c>
      <c r="Y20" s="94">
        <v>0</v>
      </c>
      <c r="Z20" s="94">
        <v>0</v>
      </c>
      <c r="AA20" s="94">
        <v>0</v>
      </c>
      <c r="AB20" s="44">
        <f>AB21+AB27</f>
        <v>0</v>
      </c>
      <c r="AC20" s="78">
        <f>AC21+AC27</f>
        <v>0</v>
      </c>
      <c r="AD20" s="94">
        <v>0</v>
      </c>
      <c r="AE20" s="94">
        <v>0</v>
      </c>
      <c r="AF20" s="94">
        <v>0</v>
      </c>
      <c r="AG20" s="94">
        <v>0</v>
      </c>
      <c r="AH20" s="44">
        <f t="shared" ref="AH20:AI20" si="2">AH21+AH27</f>
        <v>0</v>
      </c>
      <c r="AI20" s="44">
        <f t="shared" si="2"/>
        <v>0</v>
      </c>
      <c r="AJ20" s="94">
        <v>0</v>
      </c>
      <c r="AK20" s="94">
        <v>0</v>
      </c>
      <c r="AL20" s="94">
        <v>0</v>
      </c>
      <c r="AM20" s="94">
        <v>0</v>
      </c>
      <c r="AN20" s="94">
        <v>0</v>
      </c>
      <c r="AO20" s="94">
        <v>0</v>
      </c>
    </row>
    <row r="21" spans="1:42" s="26" customFormat="1" ht="89.25" customHeight="1">
      <c r="A21" s="46" t="s">
        <v>615</v>
      </c>
      <c r="B21" s="47" t="s">
        <v>688</v>
      </c>
      <c r="C21" s="46"/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86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53">
        <f>P22</f>
        <v>49.687010478148302</v>
      </c>
      <c r="Q21" s="53">
        <f>Q22</f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53">
        <f>AB22</f>
        <v>0</v>
      </c>
      <c r="AC21" s="53">
        <f>AC22</f>
        <v>0</v>
      </c>
      <c r="AD21" s="94">
        <v>0</v>
      </c>
      <c r="AE21" s="94">
        <v>0</v>
      </c>
      <c r="AF21" s="94">
        <v>0</v>
      </c>
      <c r="AG21" s="94">
        <v>0</v>
      </c>
      <c r="AH21" s="44">
        <f t="shared" ref="AH21:AI21" si="3">AH22</f>
        <v>0</v>
      </c>
      <c r="AI21" s="44">
        <f t="shared" si="3"/>
        <v>0</v>
      </c>
      <c r="AJ21" s="94">
        <v>0</v>
      </c>
      <c r="AK21" s="94">
        <v>0</v>
      </c>
      <c r="AL21" s="94">
        <v>0</v>
      </c>
      <c r="AM21" s="94">
        <v>0</v>
      </c>
      <c r="AN21" s="94">
        <v>0</v>
      </c>
      <c r="AO21" s="94">
        <v>0</v>
      </c>
    </row>
    <row r="22" spans="1:42" s="26" customFormat="1" ht="55.5" customHeight="1">
      <c r="A22" s="46" t="s">
        <v>617</v>
      </c>
      <c r="B22" s="47" t="s">
        <v>689</v>
      </c>
      <c r="C22" s="46"/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44">
        <f>SUM(J23:J26)</f>
        <v>0</v>
      </c>
      <c r="K22" s="78">
        <f>SUM(K23:O26)</f>
        <v>0</v>
      </c>
      <c r="L22" s="94">
        <v>0</v>
      </c>
      <c r="M22" s="94">
        <v>0</v>
      </c>
      <c r="N22" s="94">
        <v>0</v>
      </c>
      <c r="O22" s="94">
        <v>0</v>
      </c>
      <c r="P22" s="44">
        <f>SUM(P23:P26)</f>
        <v>49.687010478148302</v>
      </c>
      <c r="Q22" s="78">
        <f>SUM(Q23:U26)</f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>
        <v>0</v>
      </c>
      <c r="Y22" s="94">
        <v>0</v>
      </c>
      <c r="Z22" s="94">
        <v>0</v>
      </c>
      <c r="AA22" s="94">
        <v>0</v>
      </c>
      <c r="AB22" s="44">
        <f>SUM(AB23:AB26)</f>
        <v>0</v>
      </c>
      <c r="AC22" s="78">
        <f>SUM(AC23:AG26)</f>
        <v>0</v>
      </c>
      <c r="AD22" s="94">
        <v>0</v>
      </c>
      <c r="AE22" s="94">
        <v>0</v>
      </c>
      <c r="AF22" s="94">
        <v>0</v>
      </c>
      <c r="AG22" s="94">
        <v>0</v>
      </c>
      <c r="AH22" s="44">
        <f>SUM(AH23:AH26)</f>
        <v>0</v>
      </c>
      <c r="AI22" s="44">
        <f>SUM(AI23:AM30)</f>
        <v>0</v>
      </c>
      <c r="AJ22" s="94">
        <v>0</v>
      </c>
      <c r="AK22" s="94">
        <v>0</v>
      </c>
      <c r="AL22" s="94">
        <v>0</v>
      </c>
      <c r="AM22" s="94">
        <v>0</v>
      </c>
      <c r="AN22" s="94">
        <v>0</v>
      </c>
      <c r="AO22" s="94">
        <v>0</v>
      </c>
    </row>
    <row r="23" spans="1:42" s="26" customFormat="1" ht="59.25" customHeight="1">
      <c r="A23" s="48" t="s">
        <v>617</v>
      </c>
      <c r="B23" s="147" t="s">
        <v>1040</v>
      </c>
      <c r="C23" s="159" t="s">
        <v>1037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86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330">
        <v>49.687010478148302</v>
      </c>
      <c r="Q23" s="339"/>
      <c r="R23" s="342">
        <v>0</v>
      </c>
      <c r="S23" s="342">
        <v>0</v>
      </c>
      <c r="T23" s="342">
        <v>0</v>
      </c>
      <c r="U23" s="342">
        <v>0</v>
      </c>
      <c r="V23" s="342">
        <v>0</v>
      </c>
      <c r="W23" s="342">
        <v>0</v>
      </c>
      <c r="X23" s="342">
        <v>0</v>
      </c>
      <c r="Y23" s="342">
        <v>0</v>
      </c>
      <c r="Z23" s="342">
        <v>0</v>
      </c>
      <c r="AA23" s="342">
        <v>0</v>
      </c>
      <c r="AB23" s="342">
        <v>0</v>
      </c>
      <c r="AC23" s="342">
        <v>0</v>
      </c>
      <c r="AD23" s="342">
        <v>0</v>
      </c>
      <c r="AE23" s="342">
        <v>0</v>
      </c>
      <c r="AF23" s="342">
        <v>0</v>
      </c>
      <c r="AG23" s="342">
        <v>0</v>
      </c>
      <c r="AH23" s="331">
        <v>0</v>
      </c>
      <c r="AI23" s="331">
        <v>0</v>
      </c>
      <c r="AJ23" s="94">
        <v>0</v>
      </c>
      <c r="AK23" s="94">
        <v>0</v>
      </c>
      <c r="AL23" s="94">
        <v>0</v>
      </c>
      <c r="AM23" s="94">
        <v>0</v>
      </c>
      <c r="AN23" s="94">
        <v>0</v>
      </c>
      <c r="AO23" s="94">
        <v>0</v>
      </c>
    </row>
    <row r="24" spans="1:42" s="26" customFormat="1" ht="135.75" hidden="1" customHeight="1">
      <c r="A24" s="48" t="s">
        <v>617</v>
      </c>
      <c r="B24" s="151"/>
      <c r="C24" s="50"/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86"/>
      <c r="K24" s="94"/>
      <c r="L24" s="94"/>
      <c r="M24" s="94"/>
      <c r="N24" s="94"/>
      <c r="O24" s="94"/>
      <c r="P24" s="332"/>
      <c r="Q24" s="339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3"/>
      <c r="AC24" s="342"/>
      <c r="AD24" s="342"/>
      <c r="AE24" s="342"/>
      <c r="AF24" s="342"/>
      <c r="AG24" s="342"/>
      <c r="AH24" s="331"/>
      <c r="AI24" s="331"/>
      <c r="AJ24" s="94">
        <v>0</v>
      </c>
      <c r="AK24" s="94">
        <v>0</v>
      </c>
      <c r="AL24" s="94">
        <v>0</v>
      </c>
      <c r="AM24" s="94">
        <v>0</v>
      </c>
      <c r="AN24" s="94">
        <v>0</v>
      </c>
      <c r="AO24" s="94">
        <v>0</v>
      </c>
    </row>
    <row r="25" spans="1:42" s="26" customFormat="1" hidden="1">
      <c r="A25" s="48" t="s">
        <v>617</v>
      </c>
      <c r="B25" s="152"/>
      <c r="C25" s="153"/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86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333"/>
      <c r="Q25" s="331"/>
      <c r="R25" s="342">
        <v>0</v>
      </c>
      <c r="S25" s="342">
        <v>0</v>
      </c>
      <c r="T25" s="342">
        <v>0</v>
      </c>
      <c r="U25" s="342">
        <v>0</v>
      </c>
      <c r="V25" s="342">
        <v>0</v>
      </c>
      <c r="W25" s="342">
        <v>0</v>
      </c>
      <c r="X25" s="342">
        <v>0</v>
      </c>
      <c r="Y25" s="342">
        <v>0</v>
      </c>
      <c r="Z25" s="342">
        <v>0</v>
      </c>
      <c r="AA25" s="342">
        <v>0</v>
      </c>
      <c r="AB25" s="344"/>
      <c r="AC25" s="342"/>
      <c r="AD25" s="342">
        <v>0</v>
      </c>
      <c r="AE25" s="342">
        <v>0</v>
      </c>
      <c r="AF25" s="342">
        <v>0</v>
      </c>
      <c r="AG25" s="342">
        <v>0</v>
      </c>
      <c r="AH25" s="331">
        <v>0</v>
      </c>
      <c r="AI25" s="331">
        <v>0</v>
      </c>
      <c r="AJ25" s="94">
        <v>0</v>
      </c>
      <c r="AK25" s="94">
        <v>0</v>
      </c>
      <c r="AL25" s="94">
        <v>0</v>
      </c>
      <c r="AM25" s="94">
        <v>0</v>
      </c>
      <c r="AN25" s="94">
        <v>0</v>
      </c>
      <c r="AO25" s="94">
        <v>0</v>
      </c>
      <c r="AP25" s="94">
        <v>0</v>
      </c>
    </row>
    <row r="26" spans="1:42" s="26" customFormat="1" ht="21.75" hidden="1" customHeight="1">
      <c r="A26" s="48" t="s">
        <v>617</v>
      </c>
      <c r="B26" s="151"/>
      <c r="C26" s="153"/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86">
        <v>0</v>
      </c>
      <c r="K26" s="94">
        <v>0</v>
      </c>
      <c r="L26" s="94"/>
      <c r="M26" s="94"/>
      <c r="N26" s="94"/>
      <c r="O26" s="94"/>
      <c r="P26" s="333"/>
      <c r="Q26" s="331"/>
      <c r="R26" s="342"/>
      <c r="S26" s="342"/>
      <c r="T26" s="342"/>
      <c r="U26" s="342"/>
      <c r="V26" s="342">
        <v>0</v>
      </c>
      <c r="W26" s="342">
        <v>0</v>
      </c>
      <c r="X26" s="342">
        <v>0</v>
      </c>
      <c r="Y26" s="342">
        <v>0</v>
      </c>
      <c r="Z26" s="342">
        <v>0</v>
      </c>
      <c r="AA26" s="342">
        <v>0</v>
      </c>
      <c r="AB26" s="344"/>
      <c r="AC26" s="342"/>
      <c r="AD26" s="342"/>
      <c r="AE26" s="342"/>
      <c r="AF26" s="342"/>
      <c r="AG26" s="342"/>
      <c r="AH26" s="331">
        <v>0</v>
      </c>
      <c r="AI26" s="331">
        <v>0</v>
      </c>
      <c r="AJ26" s="94"/>
      <c r="AK26" s="94"/>
      <c r="AL26" s="94"/>
      <c r="AM26" s="94"/>
      <c r="AN26" s="94">
        <v>0</v>
      </c>
      <c r="AO26" s="94">
        <v>0</v>
      </c>
      <c r="AP26" s="104"/>
    </row>
    <row r="27" spans="1:42" s="26" customFormat="1" ht="56.25" hidden="1">
      <c r="A27" s="59" t="s">
        <v>630</v>
      </c>
      <c r="B27" s="47" t="s">
        <v>690</v>
      </c>
      <c r="C27" s="50"/>
      <c r="D27" s="94"/>
      <c r="E27" s="94"/>
      <c r="F27" s="94"/>
      <c r="G27" s="94"/>
      <c r="H27" s="94"/>
      <c r="I27" s="94"/>
      <c r="J27" s="87"/>
      <c r="K27" s="87"/>
      <c r="L27" s="94"/>
      <c r="M27" s="94"/>
      <c r="N27" s="94"/>
      <c r="O27" s="94"/>
      <c r="P27" s="334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34"/>
      <c r="AI27" s="334"/>
      <c r="AJ27" s="94"/>
      <c r="AK27" s="94"/>
      <c r="AL27" s="94"/>
      <c r="AM27" s="94"/>
      <c r="AN27" s="94"/>
      <c r="AO27" s="94"/>
    </row>
    <row r="28" spans="1:42" s="26" customFormat="1" ht="44.25" hidden="1" customHeight="1">
      <c r="A28" s="46" t="s">
        <v>691</v>
      </c>
      <c r="B28" s="47" t="s">
        <v>692</v>
      </c>
      <c r="C28" s="50"/>
      <c r="D28" s="94"/>
      <c r="E28" s="94"/>
      <c r="F28" s="94"/>
      <c r="G28" s="94"/>
      <c r="H28" s="94"/>
      <c r="I28" s="94"/>
      <c r="J28" s="87"/>
      <c r="K28" s="87"/>
      <c r="L28" s="94"/>
      <c r="M28" s="94"/>
      <c r="N28" s="94"/>
      <c r="O28" s="94"/>
      <c r="P28" s="334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34"/>
      <c r="AI28" s="334"/>
      <c r="AJ28" s="94"/>
      <c r="AK28" s="94"/>
      <c r="AL28" s="94"/>
      <c r="AM28" s="94"/>
      <c r="AN28" s="94"/>
      <c r="AO28" s="94"/>
    </row>
    <row r="29" spans="1:42" s="26" customFormat="1" ht="54" hidden="1" customHeight="1">
      <c r="A29" s="48" t="s">
        <v>691</v>
      </c>
      <c r="B29" s="151"/>
      <c r="C29" s="50"/>
      <c r="D29" s="94"/>
      <c r="E29" s="94"/>
      <c r="F29" s="94"/>
      <c r="G29" s="94"/>
      <c r="H29" s="94"/>
      <c r="I29" s="94"/>
      <c r="J29" s="90"/>
      <c r="K29" s="90"/>
      <c r="L29" s="94"/>
      <c r="M29" s="94"/>
      <c r="N29" s="94"/>
      <c r="O29" s="94"/>
      <c r="P29" s="330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31"/>
      <c r="AI29" s="331"/>
      <c r="AJ29" s="94"/>
      <c r="AK29" s="94"/>
      <c r="AL29" s="94"/>
      <c r="AM29" s="94"/>
      <c r="AN29" s="94"/>
      <c r="AO29" s="94"/>
    </row>
    <row r="30" spans="1:42" s="26" customFormat="1" ht="54" hidden="1" customHeight="1">
      <c r="A30" s="48" t="s">
        <v>691</v>
      </c>
      <c r="B30" s="151"/>
      <c r="C30" s="50"/>
      <c r="D30" s="94"/>
      <c r="E30" s="94"/>
      <c r="F30" s="94"/>
      <c r="G30" s="94"/>
      <c r="H30" s="94"/>
      <c r="I30" s="94"/>
      <c r="J30" s="90"/>
      <c r="K30" s="90"/>
      <c r="L30" s="94"/>
      <c r="M30" s="94"/>
      <c r="N30" s="94"/>
      <c r="O30" s="94"/>
      <c r="P30" s="330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31"/>
      <c r="AI30" s="331"/>
      <c r="AJ30" s="94"/>
      <c r="AK30" s="94"/>
      <c r="AL30" s="94"/>
      <c r="AM30" s="94"/>
      <c r="AN30" s="94"/>
      <c r="AO30" s="94"/>
    </row>
    <row r="31" spans="1:42" ht="37.5">
      <c r="A31" s="46" t="s">
        <v>195</v>
      </c>
      <c r="B31" s="63" t="s">
        <v>693</v>
      </c>
      <c r="C31" s="64"/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334">
        <f>SUM(P32:P48)</f>
        <v>0</v>
      </c>
      <c r="Q31" s="342">
        <v>0</v>
      </c>
      <c r="R31" s="342">
        <v>0</v>
      </c>
      <c r="S31" s="342">
        <v>0</v>
      </c>
      <c r="T31" s="342">
        <v>0</v>
      </c>
      <c r="U31" s="342">
        <v>0</v>
      </c>
      <c r="V31" s="342">
        <v>0</v>
      </c>
      <c r="W31" s="342">
        <v>0</v>
      </c>
      <c r="X31" s="342">
        <v>0</v>
      </c>
      <c r="Y31" s="342">
        <v>0</v>
      </c>
      <c r="Z31" s="342">
        <v>0</v>
      </c>
      <c r="AA31" s="342">
        <v>0</v>
      </c>
      <c r="AB31" s="342">
        <v>0</v>
      </c>
      <c r="AC31" s="342">
        <v>0</v>
      </c>
      <c r="AD31" s="342">
        <v>0</v>
      </c>
      <c r="AE31" s="342">
        <v>0</v>
      </c>
      <c r="AF31" s="342">
        <v>0</v>
      </c>
      <c r="AG31" s="342">
        <v>0</v>
      </c>
      <c r="AH31" s="340">
        <f>SUM(AH32:AH48)</f>
        <v>0.89200000000000002</v>
      </c>
      <c r="AI31" s="340">
        <f>SUM(AI32:AM48)</f>
        <v>1.6158333293333333</v>
      </c>
      <c r="AJ31" s="94">
        <v>0</v>
      </c>
      <c r="AK31" s="94">
        <v>0</v>
      </c>
      <c r="AL31" s="94">
        <v>0</v>
      </c>
      <c r="AM31" s="94">
        <v>0</v>
      </c>
      <c r="AN31" s="94">
        <v>0</v>
      </c>
      <c r="AO31" s="94">
        <v>0</v>
      </c>
    </row>
    <row r="32" spans="1:42">
      <c r="A32" s="68" t="s">
        <v>195</v>
      </c>
      <c r="B32" s="147" t="s">
        <v>1038</v>
      </c>
      <c r="C32" s="156" t="s">
        <v>1039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336"/>
      <c r="Q32" s="342">
        <v>0</v>
      </c>
      <c r="R32" s="342">
        <v>0</v>
      </c>
      <c r="S32" s="342">
        <v>0</v>
      </c>
      <c r="T32" s="342">
        <v>0</v>
      </c>
      <c r="U32" s="342">
        <v>0</v>
      </c>
      <c r="V32" s="342">
        <v>0</v>
      </c>
      <c r="W32" s="342">
        <v>0</v>
      </c>
      <c r="X32" s="342">
        <v>0</v>
      </c>
      <c r="Y32" s="342">
        <v>0</v>
      </c>
      <c r="Z32" s="342">
        <v>0</v>
      </c>
      <c r="AA32" s="342">
        <v>0</v>
      </c>
      <c r="AB32" s="342">
        <v>0</v>
      </c>
      <c r="AC32" s="342">
        <v>0</v>
      </c>
      <c r="AD32" s="342">
        <v>0</v>
      </c>
      <c r="AE32" s="342">
        <v>0</v>
      </c>
      <c r="AF32" s="342">
        <v>0</v>
      </c>
      <c r="AG32" s="342">
        <v>0</v>
      </c>
      <c r="AH32" s="336">
        <v>0.89200000000000002</v>
      </c>
      <c r="AI32" s="337">
        <v>1.4499999960000001</v>
      </c>
      <c r="AJ32" s="94">
        <v>0</v>
      </c>
      <c r="AK32" s="94">
        <v>0</v>
      </c>
      <c r="AL32" s="94">
        <v>0</v>
      </c>
      <c r="AM32" s="94">
        <v>0</v>
      </c>
      <c r="AN32" s="94">
        <v>0</v>
      </c>
      <c r="AO32" s="94">
        <v>0</v>
      </c>
    </row>
    <row r="33" spans="1:41">
      <c r="A33" s="68" t="s">
        <v>195</v>
      </c>
      <c r="B33" s="147" t="s">
        <v>1066</v>
      </c>
      <c r="C33" s="156" t="s">
        <v>1067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342">
        <v>0</v>
      </c>
      <c r="Q33" s="342">
        <v>0</v>
      </c>
      <c r="R33" s="342">
        <v>0</v>
      </c>
      <c r="S33" s="342">
        <v>0</v>
      </c>
      <c r="T33" s="342">
        <v>0</v>
      </c>
      <c r="U33" s="342">
        <v>0</v>
      </c>
      <c r="V33" s="342">
        <v>0</v>
      </c>
      <c r="W33" s="342">
        <v>0</v>
      </c>
      <c r="X33" s="342">
        <v>0</v>
      </c>
      <c r="Y33" s="342">
        <v>0</v>
      </c>
      <c r="Z33" s="342">
        <v>0</v>
      </c>
      <c r="AA33" s="342">
        <v>0</v>
      </c>
      <c r="AB33" s="342">
        <v>0</v>
      </c>
      <c r="AC33" s="342">
        <v>0</v>
      </c>
      <c r="AD33" s="342">
        <v>0</v>
      </c>
      <c r="AE33" s="342">
        <v>0</v>
      </c>
      <c r="AF33" s="342">
        <v>0</v>
      </c>
      <c r="AG33" s="342">
        <v>0</v>
      </c>
      <c r="AH33" s="332">
        <v>0</v>
      </c>
      <c r="AI33" s="331">
        <v>0.16583333333333336</v>
      </c>
      <c r="AJ33" s="94">
        <v>0</v>
      </c>
      <c r="AK33" s="94">
        <v>0</v>
      </c>
      <c r="AL33" s="94">
        <v>0</v>
      </c>
      <c r="AM33" s="94">
        <v>0</v>
      </c>
      <c r="AN33" s="94">
        <v>0</v>
      </c>
      <c r="AO33" s="94">
        <v>0</v>
      </c>
    </row>
    <row r="34" spans="1:41" hidden="1">
      <c r="A34" s="68" t="s">
        <v>195</v>
      </c>
      <c r="B34" s="157"/>
      <c r="C34" s="156"/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342">
        <v>0</v>
      </c>
      <c r="Q34" s="342">
        <v>0</v>
      </c>
      <c r="R34" s="342">
        <v>0</v>
      </c>
      <c r="S34" s="342">
        <v>0</v>
      </c>
      <c r="T34" s="342">
        <v>0</v>
      </c>
      <c r="U34" s="342">
        <v>0</v>
      </c>
      <c r="V34" s="342">
        <v>0</v>
      </c>
      <c r="W34" s="342">
        <v>0</v>
      </c>
      <c r="X34" s="342">
        <v>0</v>
      </c>
      <c r="Y34" s="342">
        <v>0</v>
      </c>
      <c r="Z34" s="342">
        <v>0</v>
      </c>
      <c r="AA34" s="342">
        <v>0</v>
      </c>
      <c r="AB34" s="342">
        <v>0</v>
      </c>
      <c r="AC34" s="342">
        <v>0</v>
      </c>
      <c r="AD34" s="342">
        <v>0</v>
      </c>
      <c r="AE34" s="342">
        <v>0</v>
      </c>
      <c r="AF34" s="342">
        <v>0</v>
      </c>
      <c r="AG34" s="342">
        <v>0</v>
      </c>
      <c r="AH34" s="332"/>
      <c r="AI34" s="332"/>
      <c r="AJ34" s="94">
        <v>0</v>
      </c>
      <c r="AK34" s="94">
        <v>0</v>
      </c>
      <c r="AL34" s="94">
        <v>0</v>
      </c>
      <c r="AM34" s="94">
        <v>0</v>
      </c>
      <c r="AN34" s="94">
        <v>0</v>
      </c>
      <c r="AO34" s="94">
        <v>0</v>
      </c>
    </row>
    <row r="35" spans="1:41" hidden="1">
      <c r="A35" s="68" t="s">
        <v>195</v>
      </c>
      <c r="B35" s="151"/>
      <c r="C35" s="50"/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342">
        <v>0</v>
      </c>
      <c r="Q35" s="342">
        <v>0</v>
      </c>
      <c r="R35" s="342">
        <v>0</v>
      </c>
      <c r="S35" s="342">
        <v>0</v>
      </c>
      <c r="T35" s="342">
        <v>0</v>
      </c>
      <c r="U35" s="342">
        <v>0</v>
      </c>
      <c r="V35" s="342">
        <v>0</v>
      </c>
      <c r="W35" s="342">
        <v>0</v>
      </c>
      <c r="X35" s="342">
        <v>0</v>
      </c>
      <c r="Y35" s="342">
        <v>0</v>
      </c>
      <c r="Z35" s="342">
        <v>0</v>
      </c>
      <c r="AA35" s="342">
        <v>0</v>
      </c>
      <c r="AB35" s="342">
        <v>0</v>
      </c>
      <c r="AC35" s="342">
        <v>0</v>
      </c>
      <c r="AD35" s="342">
        <v>0</v>
      </c>
      <c r="AE35" s="342">
        <v>0</v>
      </c>
      <c r="AF35" s="342">
        <v>0</v>
      </c>
      <c r="AG35" s="342">
        <v>0</v>
      </c>
      <c r="AH35" s="332"/>
      <c r="AI35" s="332"/>
      <c r="AJ35" s="94">
        <v>0</v>
      </c>
      <c r="AK35" s="94">
        <v>0</v>
      </c>
      <c r="AL35" s="94">
        <v>0</v>
      </c>
      <c r="AM35" s="94">
        <v>0</v>
      </c>
      <c r="AN35" s="94">
        <v>0</v>
      </c>
      <c r="AO35" s="94">
        <v>0</v>
      </c>
    </row>
    <row r="36" spans="1:41" hidden="1">
      <c r="A36" s="68" t="s">
        <v>195</v>
      </c>
      <c r="B36" s="151"/>
      <c r="C36" s="50"/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342">
        <v>0</v>
      </c>
      <c r="Q36" s="342">
        <v>0</v>
      </c>
      <c r="R36" s="342">
        <v>0</v>
      </c>
      <c r="S36" s="342">
        <v>0</v>
      </c>
      <c r="T36" s="342">
        <v>0</v>
      </c>
      <c r="U36" s="342">
        <v>0</v>
      </c>
      <c r="V36" s="342">
        <v>0</v>
      </c>
      <c r="W36" s="342">
        <v>0</v>
      </c>
      <c r="X36" s="342">
        <v>0</v>
      </c>
      <c r="Y36" s="342">
        <v>0</v>
      </c>
      <c r="Z36" s="342">
        <v>0</v>
      </c>
      <c r="AA36" s="342">
        <v>0</v>
      </c>
      <c r="AB36" s="342">
        <v>0</v>
      </c>
      <c r="AC36" s="342">
        <v>0</v>
      </c>
      <c r="AD36" s="342">
        <v>0</v>
      </c>
      <c r="AE36" s="342">
        <v>0</v>
      </c>
      <c r="AF36" s="342">
        <v>0</v>
      </c>
      <c r="AG36" s="342">
        <v>0</v>
      </c>
      <c r="AH36" s="332"/>
      <c r="AI36" s="332"/>
      <c r="AJ36" s="94">
        <v>0</v>
      </c>
      <c r="AK36" s="94">
        <v>0</v>
      </c>
      <c r="AL36" s="94">
        <v>0</v>
      </c>
      <c r="AM36" s="94">
        <v>0</v>
      </c>
      <c r="AN36" s="94">
        <v>0</v>
      </c>
      <c r="AO36" s="94">
        <v>0</v>
      </c>
    </row>
    <row r="37" spans="1:41" hidden="1">
      <c r="A37" s="66"/>
      <c r="B37" s="49"/>
      <c r="C37" s="105"/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342">
        <v>0</v>
      </c>
      <c r="Q37" s="342">
        <v>0</v>
      </c>
      <c r="R37" s="342">
        <v>0</v>
      </c>
      <c r="S37" s="342">
        <v>0</v>
      </c>
      <c r="T37" s="342">
        <v>0</v>
      </c>
      <c r="U37" s="342">
        <v>0</v>
      </c>
      <c r="V37" s="342">
        <v>0</v>
      </c>
      <c r="W37" s="342">
        <v>0</v>
      </c>
      <c r="X37" s="342">
        <v>0</v>
      </c>
      <c r="Y37" s="342">
        <v>0</v>
      </c>
      <c r="Z37" s="342">
        <v>0</v>
      </c>
      <c r="AA37" s="342">
        <v>0</v>
      </c>
      <c r="AB37" s="342">
        <v>0</v>
      </c>
      <c r="AC37" s="342">
        <v>0</v>
      </c>
      <c r="AD37" s="342">
        <v>0</v>
      </c>
      <c r="AE37" s="342">
        <v>0</v>
      </c>
      <c r="AF37" s="342">
        <v>0</v>
      </c>
      <c r="AG37" s="342">
        <v>0</v>
      </c>
      <c r="AH37" s="332"/>
      <c r="AI37" s="332"/>
      <c r="AJ37" s="94">
        <v>0</v>
      </c>
      <c r="AK37" s="94">
        <v>0</v>
      </c>
      <c r="AL37" s="94">
        <v>0</v>
      </c>
      <c r="AM37" s="94">
        <v>0</v>
      </c>
      <c r="AN37" s="94">
        <v>0</v>
      </c>
      <c r="AO37" s="94">
        <v>0</v>
      </c>
    </row>
    <row r="38" spans="1:41" hidden="1">
      <c r="A38" s="66"/>
      <c r="B38" s="69"/>
      <c r="C38" s="105"/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342">
        <v>0</v>
      </c>
      <c r="Q38" s="342">
        <v>0</v>
      </c>
      <c r="R38" s="342">
        <v>0</v>
      </c>
      <c r="S38" s="342">
        <v>0</v>
      </c>
      <c r="T38" s="342">
        <v>0</v>
      </c>
      <c r="U38" s="342">
        <v>0</v>
      </c>
      <c r="V38" s="342">
        <v>0</v>
      </c>
      <c r="W38" s="342">
        <v>0</v>
      </c>
      <c r="X38" s="342">
        <v>0</v>
      </c>
      <c r="Y38" s="342">
        <v>0</v>
      </c>
      <c r="Z38" s="342">
        <v>0</v>
      </c>
      <c r="AA38" s="342">
        <v>0</v>
      </c>
      <c r="AB38" s="342">
        <v>0</v>
      </c>
      <c r="AC38" s="342">
        <v>0</v>
      </c>
      <c r="AD38" s="342">
        <v>0</v>
      </c>
      <c r="AE38" s="342">
        <v>0</v>
      </c>
      <c r="AF38" s="342">
        <v>0</v>
      </c>
      <c r="AG38" s="342">
        <v>0</v>
      </c>
      <c r="AH38" s="332"/>
      <c r="AI38" s="332"/>
      <c r="AJ38" s="94">
        <v>0</v>
      </c>
      <c r="AK38" s="94">
        <v>0</v>
      </c>
      <c r="AL38" s="94">
        <v>0</v>
      </c>
      <c r="AM38" s="94">
        <v>0</v>
      </c>
      <c r="AN38" s="94">
        <v>0</v>
      </c>
      <c r="AO38" s="94">
        <v>0</v>
      </c>
    </row>
    <row r="39" spans="1:41" hidden="1">
      <c r="A39" s="66"/>
      <c r="B39" s="49"/>
      <c r="C39" s="105"/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342">
        <v>0</v>
      </c>
      <c r="Q39" s="342">
        <v>0</v>
      </c>
      <c r="R39" s="342">
        <v>0</v>
      </c>
      <c r="S39" s="342">
        <v>0</v>
      </c>
      <c r="T39" s="342">
        <v>0</v>
      </c>
      <c r="U39" s="342">
        <v>0</v>
      </c>
      <c r="V39" s="342">
        <v>0</v>
      </c>
      <c r="W39" s="342">
        <v>0</v>
      </c>
      <c r="X39" s="342">
        <v>0</v>
      </c>
      <c r="Y39" s="342">
        <v>0</v>
      </c>
      <c r="Z39" s="342">
        <v>0</v>
      </c>
      <c r="AA39" s="342">
        <v>0</v>
      </c>
      <c r="AB39" s="342">
        <v>0</v>
      </c>
      <c r="AC39" s="342">
        <v>0</v>
      </c>
      <c r="AD39" s="342">
        <v>0</v>
      </c>
      <c r="AE39" s="342">
        <v>0</v>
      </c>
      <c r="AF39" s="342">
        <v>0</v>
      </c>
      <c r="AG39" s="342">
        <v>0</v>
      </c>
      <c r="AH39" s="332"/>
      <c r="AI39" s="332"/>
      <c r="AJ39" s="94">
        <v>0</v>
      </c>
      <c r="AK39" s="94">
        <v>0</v>
      </c>
      <c r="AL39" s="94">
        <v>0</v>
      </c>
      <c r="AM39" s="94">
        <v>0</v>
      </c>
      <c r="AN39" s="94">
        <v>0</v>
      </c>
      <c r="AO39" s="94">
        <v>0</v>
      </c>
    </row>
    <row r="40" spans="1:41" hidden="1">
      <c r="A40" s="66"/>
      <c r="B40" s="49"/>
      <c r="C40" s="105"/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94">
        <v>0</v>
      </c>
      <c r="J40" s="94">
        <v>0</v>
      </c>
      <c r="K40" s="94">
        <v>0</v>
      </c>
      <c r="L40" s="94">
        <v>0</v>
      </c>
      <c r="M40" s="94">
        <v>0</v>
      </c>
      <c r="N40" s="94">
        <v>0</v>
      </c>
      <c r="O40" s="94">
        <v>0</v>
      </c>
      <c r="P40" s="342">
        <v>0</v>
      </c>
      <c r="Q40" s="342">
        <v>0</v>
      </c>
      <c r="R40" s="342">
        <v>0</v>
      </c>
      <c r="S40" s="342">
        <v>0</v>
      </c>
      <c r="T40" s="342">
        <v>0</v>
      </c>
      <c r="U40" s="342">
        <v>0</v>
      </c>
      <c r="V40" s="342">
        <v>0</v>
      </c>
      <c r="W40" s="342">
        <v>0</v>
      </c>
      <c r="X40" s="342">
        <v>0</v>
      </c>
      <c r="Y40" s="342">
        <v>0</v>
      </c>
      <c r="Z40" s="342">
        <v>0</v>
      </c>
      <c r="AA40" s="342">
        <v>0</v>
      </c>
      <c r="AB40" s="342">
        <v>0</v>
      </c>
      <c r="AC40" s="342">
        <v>0</v>
      </c>
      <c r="AD40" s="342">
        <v>0</v>
      </c>
      <c r="AE40" s="342">
        <v>0</v>
      </c>
      <c r="AF40" s="342">
        <v>0</v>
      </c>
      <c r="AG40" s="342">
        <v>0</v>
      </c>
      <c r="AH40" s="332"/>
      <c r="AI40" s="332"/>
      <c r="AJ40" s="94">
        <v>0</v>
      </c>
      <c r="AK40" s="94">
        <v>0</v>
      </c>
      <c r="AL40" s="94">
        <v>0</v>
      </c>
      <c r="AM40" s="94">
        <v>0</v>
      </c>
      <c r="AN40" s="94">
        <v>0</v>
      </c>
      <c r="AO40" s="94">
        <v>0</v>
      </c>
    </row>
    <row r="41" spans="1:41" hidden="1">
      <c r="A41" s="66"/>
      <c r="B41" s="49"/>
      <c r="C41" s="105"/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94">
        <v>0</v>
      </c>
      <c r="J41" s="94">
        <v>0</v>
      </c>
      <c r="K41" s="94">
        <v>0</v>
      </c>
      <c r="L41" s="94">
        <v>0</v>
      </c>
      <c r="M41" s="94">
        <v>0</v>
      </c>
      <c r="N41" s="94">
        <v>0</v>
      </c>
      <c r="O41" s="94">
        <v>0</v>
      </c>
      <c r="P41" s="342">
        <v>0</v>
      </c>
      <c r="Q41" s="342">
        <v>0</v>
      </c>
      <c r="R41" s="342">
        <v>0</v>
      </c>
      <c r="S41" s="342">
        <v>0</v>
      </c>
      <c r="T41" s="342">
        <v>0</v>
      </c>
      <c r="U41" s="342">
        <v>0</v>
      </c>
      <c r="V41" s="342">
        <v>0</v>
      </c>
      <c r="W41" s="342">
        <v>0</v>
      </c>
      <c r="X41" s="342">
        <v>0</v>
      </c>
      <c r="Y41" s="342">
        <v>0</v>
      </c>
      <c r="Z41" s="342">
        <v>0</v>
      </c>
      <c r="AA41" s="342">
        <v>0</v>
      </c>
      <c r="AB41" s="342">
        <v>0</v>
      </c>
      <c r="AC41" s="342">
        <v>0</v>
      </c>
      <c r="AD41" s="342">
        <v>0</v>
      </c>
      <c r="AE41" s="342">
        <v>0</v>
      </c>
      <c r="AF41" s="342">
        <v>0</v>
      </c>
      <c r="AG41" s="342">
        <v>0</v>
      </c>
      <c r="AH41" s="332"/>
      <c r="AI41" s="332"/>
      <c r="AJ41" s="94">
        <v>0</v>
      </c>
      <c r="AK41" s="94">
        <v>0</v>
      </c>
      <c r="AL41" s="94">
        <v>0</v>
      </c>
      <c r="AM41" s="94">
        <v>0</v>
      </c>
      <c r="AN41" s="94">
        <v>0</v>
      </c>
      <c r="AO41" s="94">
        <v>0</v>
      </c>
    </row>
    <row r="42" spans="1:41" hidden="1">
      <c r="A42" s="66"/>
      <c r="B42" s="49"/>
      <c r="C42" s="105"/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94">
        <v>0</v>
      </c>
      <c r="J42" s="94">
        <v>0</v>
      </c>
      <c r="K42" s="94">
        <v>0</v>
      </c>
      <c r="L42" s="94">
        <v>0</v>
      </c>
      <c r="M42" s="94">
        <v>0</v>
      </c>
      <c r="N42" s="94">
        <v>0</v>
      </c>
      <c r="O42" s="94">
        <v>0</v>
      </c>
      <c r="P42" s="342">
        <v>0</v>
      </c>
      <c r="Q42" s="342">
        <v>0</v>
      </c>
      <c r="R42" s="342">
        <v>0</v>
      </c>
      <c r="S42" s="342">
        <v>0</v>
      </c>
      <c r="T42" s="342">
        <v>0</v>
      </c>
      <c r="U42" s="342">
        <v>0</v>
      </c>
      <c r="V42" s="342">
        <v>0</v>
      </c>
      <c r="W42" s="342">
        <v>0</v>
      </c>
      <c r="X42" s="342">
        <v>0</v>
      </c>
      <c r="Y42" s="342">
        <v>0</v>
      </c>
      <c r="Z42" s="342">
        <v>0</v>
      </c>
      <c r="AA42" s="342">
        <v>0</v>
      </c>
      <c r="AB42" s="342">
        <v>0</v>
      </c>
      <c r="AC42" s="342">
        <v>0</v>
      </c>
      <c r="AD42" s="342">
        <v>0</v>
      </c>
      <c r="AE42" s="342">
        <v>0</v>
      </c>
      <c r="AF42" s="342">
        <v>0</v>
      </c>
      <c r="AG42" s="342">
        <v>0</v>
      </c>
      <c r="AH42" s="332"/>
      <c r="AI42" s="332"/>
      <c r="AJ42" s="94">
        <v>0</v>
      </c>
      <c r="AK42" s="94">
        <v>0</v>
      </c>
      <c r="AL42" s="94">
        <v>0</v>
      </c>
      <c r="AM42" s="94">
        <v>0</v>
      </c>
      <c r="AN42" s="94">
        <v>0</v>
      </c>
      <c r="AO42" s="94">
        <v>0</v>
      </c>
    </row>
    <row r="43" spans="1:41" hidden="1">
      <c r="A43" s="66"/>
      <c r="B43" s="49"/>
      <c r="C43" s="105"/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94">
        <v>0</v>
      </c>
      <c r="J43" s="94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342">
        <v>0</v>
      </c>
      <c r="Q43" s="342">
        <v>0</v>
      </c>
      <c r="R43" s="342">
        <v>0</v>
      </c>
      <c r="S43" s="342">
        <v>0</v>
      </c>
      <c r="T43" s="342">
        <v>0</v>
      </c>
      <c r="U43" s="342">
        <v>0</v>
      </c>
      <c r="V43" s="342">
        <v>0</v>
      </c>
      <c r="W43" s="342">
        <v>0</v>
      </c>
      <c r="X43" s="342">
        <v>0</v>
      </c>
      <c r="Y43" s="342">
        <v>0</v>
      </c>
      <c r="Z43" s="342">
        <v>0</v>
      </c>
      <c r="AA43" s="342">
        <v>0</v>
      </c>
      <c r="AB43" s="342">
        <v>0</v>
      </c>
      <c r="AC43" s="342">
        <v>0</v>
      </c>
      <c r="AD43" s="342">
        <v>0</v>
      </c>
      <c r="AE43" s="342">
        <v>0</v>
      </c>
      <c r="AF43" s="342">
        <v>0</v>
      </c>
      <c r="AG43" s="342">
        <v>0</v>
      </c>
      <c r="AH43" s="332"/>
      <c r="AI43" s="332"/>
      <c r="AJ43" s="94">
        <v>0</v>
      </c>
      <c r="AK43" s="94">
        <v>0</v>
      </c>
      <c r="AL43" s="94">
        <v>0</v>
      </c>
      <c r="AM43" s="94">
        <v>0</v>
      </c>
      <c r="AN43" s="94">
        <v>0</v>
      </c>
      <c r="AO43" s="94">
        <v>0</v>
      </c>
    </row>
    <row r="44" spans="1:41" hidden="1">
      <c r="A44" s="66" t="s">
        <v>195</v>
      </c>
      <c r="B44" s="69"/>
      <c r="C44" s="105"/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342">
        <v>0</v>
      </c>
      <c r="Q44" s="342">
        <v>0</v>
      </c>
      <c r="R44" s="342">
        <v>0</v>
      </c>
      <c r="S44" s="342">
        <v>0</v>
      </c>
      <c r="T44" s="342">
        <v>0</v>
      </c>
      <c r="U44" s="342">
        <v>0</v>
      </c>
      <c r="V44" s="342">
        <v>0</v>
      </c>
      <c r="W44" s="342">
        <v>0</v>
      </c>
      <c r="X44" s="342">
        <v>0</v>
      </c>
      <c r="Y44" s="342">
        <v>0</v>
      </c>
      <c r="Z44" s="342">
        <v>0</v>
      </c>
      <c r="AA44" s="342">
        <v>0</v>
      </c>
      <c r="AB44" s="342">
        <v>0</v>
      </c>
      <c r="AC44" s="342">
        <v>0</v>
      </c>
      <c r="AD44" s="342">
        <v>0</v>
      </c>
      <c r="AE44" s="342">
        <v>0</v>
      </c>
      <c r="AF44" s="342">
        <v>0</v>
      </c>
      <c r="AG44" s="342">
        <v>0</v>
      </c>
      <c r="AH44" s="332"/>
      <c r="AI44" s="332"/>
      <c r="AJ44" s="94">
        <v>0</v>
      </c>
      <c r="AK44" s="94">
        <v>0</v>
      </c>
      <c r="AL44" s="94">
        <v>0</v>
      </c>
      <c r="AM44" s="94">
        <v>0</v>
      </c>
      <c r="AN44" s="94">
        <v>0</v>
      </c>
      <c r="AO44" s="94">
        <v>0</v>
      </c>
    </row>
    <row r="45" spans="1:41" hidden="1">
      <c r="A45" s="66" t="s">
        <v>195</v>
      </c>
      <c r="B45" s="69"/>
      <c r="C45" s="105"/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342">
        <v>0</v>
      </c>
      <c r="Q45" s="342">
        <v>0</v>
      </c>
      <c r="R45" s="342">
        <v>0</v>
      </c>
      <c r="S45" s="342">
        <v>0</v>
      </c>
      <c r="T45" s="342">
        <v>0</v>
      </c>
      <c r="U45" s="342">
        <v>0</v>
      </c>
      <c r="V45" s="342">
        <v>0</v>
      </c>
      <c r="W45" s="342">
        <v>0</v>
      </c>
      <c r="X45" s="342">
        <v>0</v>
      </c>
      <c r="Y45" s="342">
        <v>0</v>
      </c>
      <c r="Z45" s="342">
        <v>0</v>
      </c>
      <c r="AA45" s="342">
        <v>0</v>
      </c>
      <c r="AB45" s="342">
        <v>0</v>
      </c>
      <c r="AC45" s="342">
        <v>0</v>
      </c>
      <c r="AD45" s="342">
        <v>0</v>
      </c>
      <c r="AE45" s="342">
        <v>0</v>
      </c>
      <c r="AF45" s="342">
        <v>0</v>
      </c>
      <c r="AG45" s="342">
        <v>0</v>
      </c>
      <c r="AH45" s="332"/>
      <c r="AI45" s="332"/>
      <c r="AJ45" s="94">
        <v>0</v>
      </c>
      <c r="AK45" s="94">
        <v>0</v>
      </c>
      <c r="AL45" s="94">
        <v>0</v>
      </c>
      <c r="AM45" s="94">
        <v>0</v>
      </c>
      <c r="AN45" s="94">
        <v>0</v>
      </c>
      <c r="AO45" s="94">
        <v>0</v>
      </c>
    </row>
    <row r="46" spans="1:41" hidden="1">
      <c r="A46" s="66" t="s">
        <v>195</v>
      </c>
      <c r="B46" s="69"/>
      <c r="C46" s="105"/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4">
        <v>0</v>
      </c>
      <c r="M46" s="94">
        <v>0</v>
      </c>
      <c r="N46" s="94">
        <v>0</v>
      </c>
      <c r="O46" s="94">
        <v>0</v>
      </c>
      <c r="P46" s="342">
        <v>0</v>
      </c>
      <c r="Q46" s="342">
        <v>0</v>
      </c>
      <c r="R46" s="342">
        <v>0</v>
      </c>
      <c r="S46" s="342">
        <v>0</v>
      </c>
      <c r="T46" s="342">
        <v>0</v>
      </c>
      <c r="U46" s="342">
        <v>0</v>
      </c>
      <c r="V46" s="342">
        <v>0</v>
      </c>
      <c r="W46" s="342">
        <v>0</v>
      </c>
      <c r="X46" s="342">
        <v>0</v>
      </c>
      <c r="Y46" s="342">
        <v>0</v>
      </c>
      <c r="Z46" s="342">
        <v>0</v>
      </c>
      <c r="AA46" s="342">
        <v>0</v>
      </c>
      <c r="AB46" s="342">
        <v>0</v>
      </c>
      <c r="AC46" s="342">
        <v>0</v>
      </c>
      <c r="AD46" s="342">
        <v>0</v>
      </c>
      <c r="AE46" s="342">
        <v>0</v>
      </c>
      <c r="AF46" s="342">
        <v>0</v>
      </c>
      <c r="AG46" s="342">
        <v>0</v>
      </c>
      <c r="AH46" s="332"/>
      <c r="AI46" s="332"/>
      <c r="AJ46" s="94">
        <v>0</v>
      </c>
      <c r="AK46" s="94">
        <v>0</v>
      </c>
      <c r="AL46" s="94">
        <v>0</v>
      </c>
      <c r="AM46" s="94">
        <v>0</v>
      </c>
      <c r="AN46" s="94">
        <v>0</v>
      </c>
      <c r="AO46" s="94">
        <v>0</v>
      </c>
    </row>
    <row r="47" spans="1:41" hidden="1">
      <c r="A47" s="66" t="s">
        <v>195</v>
      </c>
      <c r="B47" s="49"/>
      <c r="C47" s="105"/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342">
        <v>0</v>
      </c>
      <c r="Q47" s="342">
        <v>0</v>
      </c>
      <c r="R47" s="342">
        <v>0</v>
      </c>
      <c r="S47" s="342">
        <v>0</v>
      </c>
      <c r="T47" s="342">
        <v>0</v>
      </c>
      <c r="U47" s="342">
        <v>0</v>
      </c>
      <c r="V47" s="342">
        <v>0</v>
      </c>
      <c r="W47" s="342">
        <v>0</v>
      </c>
      <c r="X47" s="342">
        <v>0</v>
      </c>
      <c r="Y47" s="342">
        <v>0</v>
      </c>
      <c r="Z47" s="342">
        <v>0</v>
      </c>
      <c r="AA47" s="342">
        <v>0</v>
      </c>
      <c r="AB47" s="342">
        <v>0</v>
      </c>
      <c r="AC47" s="342">
        <v>0</v>
      </c>
      <c r="AD47" s="342">
        <v>0</v>
      </c>
      <c r="AE47" s="342">
        <v>0</v>
      </c>
      <c r="AF47" s="342">
        <v>0</v>
      </c>
      <c r="AG47" s="342">
        <v>0</v>
      </c>
      <c r="AH47" s="332"/>
      <c r="AI47" s="332"/>
      <c r="AJ47" s="94">
        <v>0</v>
      </c>
      <c r="AK47" s="94">
        <v>0</v>
      </c>
      <c r="AL47" s="94">
        <v>0</v>
      </c>
      <c r="AM47" s="94">
        <v>0</v>
      </c>
      <c r="AN47" s="94">
        <v>0</v>
      </c>
      <c r="AO47" s="94">
        <v>0</v>
      </c>
    </row>
    <row r="48" spans="1:41" hidden="1">
      <c r="A48" s="66" t="s">
        <v>195</v>
      </c>
      <c r="B48" s="49"/>
      <c r="C48" s="105"/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94">
        <v>0</v>
      </c>
      <c r="L48" s="94">
        <v>0</v>
      </c>
      <c r="M48" s="94">
        <v>0</v>
      </c>
      <c r="N48" s="94">
        <v>0</v>
      </c>
      <c r="O48" s="94">
        <v>0</v>
      </c>
      <c r="P48" s="342">
        <v>0</v>
      </c>
      <c r="Q48" s="342">
        <v>0</v>
      </c>
      <c r="R48" s="342">
        <v>0</v>
      </c>
      <c r="S48" s="342">
        <v>0</v>
      </c>
      <c r="T48" s="342">
        <v>0</v>
      </c>
      <c r="U48" s="342">
        <v>0</v>
      </c>
      <c r="V48" s="342">
        <v>0</v>
      </c>
      <c r="W48" s="342">
        <v>0</v>
      </c>
      <c r="X48" s="342">
        <v>0</v>
      </c>
      <c r="Y48" s="342">
        <v>0</v>
      </c>
      <c r="Z48" s="342">
        <v>0</v>
      </c>
      <c r="AA48" s="342">
        <v>0</v>
      </c>
      <c r="AB48" s="342">
        <v>0</v>
      </c>
      <c r="AC48" s="342">
        <v>0</v>
      </c>
      <c r="AD48" s="342">
        <v>0</v>
      </c>
      <c r="AE48" s="342">
        <v>0</v>
      </c>
      <c r="AF48" s="342">
        <v>0</v>
      </c>
      <c r="AG48" s="342">
        <v>0</v>
      </c>
      <c r="AH48" s="332"/>
      <c r="AI48" s="332"/>
      <c r="AJ48" s="94">
        <v>0</v>
      </c>
      <c r="AK48" s="94">
        <v>0</v>
      </c>
      <c r="AL48" s="94">
        <v>0</v>
      </c>
      <c r="AM48" s="94">
        <v>0</v>
      </c>
      <c r="AN48" s="94">
        <v>0</v>
      </c>
      <c r="AO48" s="94">
        <v>0</v>
      </c>
    </row>
    <row r="49" spans="16:35"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38"/>
      <c r="AI49" s="338"/>
    </row>
  </sheetData>
  <mergeCells count="18">
    <mergeCell ref="A5:AO5"/>
    <mergeCell ref="A13:A16"/>
    <mergeCell ref="B13:B16"/>
    <mergeCell ref="C13:C16"/>
    <mergeCell ref="D13:AO13"/>
    <mergeCell ref="D14:I15"/>
    <mergeCell ref="J14:O14"/>
    <mergeCell ref="P14:U15"/>
    <mergeCell ref="V14:AA15"/>
    <mergeCell ref="AB14:AG15"/>
    <mergeCell ref="AH14:AM14"/>
    <mergeCell ref="AN14:AO15"/>
    <mergeCell ref="J15:K15"/>
    <mergeCell ref="L15:M15"/>
    <mergeCell ref="N15:O15"/>
    <mergeCell ref="AH15:AI15"/>
    <mergeCell ref="AJ15:AK15"/>
    <mergeCell ref="AL15:AM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23:B24" xr:uid="{2BDD8685-C3AA-4DC0-9F6F-E02FE29DE1D3}">
      <formula1>900</formula1>
    </dataValidation>
  </dataValidations>
  <pageMargins left="0.7" right="0.7" top="0.75" bottom="0.75" header="0.3" footer="0.3"/>
  <pageSetup paperSize="9" scale="19" orientation="landscape" horizontalDpi="2147483647" verticalDpi="2147483647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0.39997558519241921"/>
  </sheetPr>
  <dimension ref="A1:M34"/>
  <sheetViews>
    <sheetView topLeftCell="A21" zoomScale="60" workbookViewId="0">
      <selection activeCell="E49" sqref="E49"/>
    </sheetView>
  </sheetViews>
  <sheetFormatPr defaultColWidth="16.7109375" defaultRowHeight="18.75"/>
  <cols>
    <col min="1" max="1" width="20.5703125" style="20" bestFit="1" customWidth="1"/>
    <col min="2" max="2" width="48" style="20" bestFit="1" customWidth="1"/>
    <col min="3" max="3" width="33.7109375" style="20" bestFit="1" customWidth="1"/>
    <col min="4" max="4" width="19.7109375" style="20" bestFit="1" customWidth="1"/>
    <col min="5" max="9" width="16.7109375" style="20" bestFit="1"/>
    <col min="10" max="10" width="16" style="20" bestFit="1" customWidth="1"/>
    <col min="11" max="13" width="16.7109375" style="20" bestFit="1"/>
    <col min="14" max="14" width="2.85546875" style="20" bestFit="1" customWidth="1"/>
    <col min="15" max="15" width="16.7109375" style="20" bestFit="1"/>
    <col min="16" max="16384" width="16.7109375" style="20"/>
  </cols>
  <sheetData>
    <row r="1" spans="1:13">
      <c r="M1" s="24" t="s">
        <v>853</v>
      </c>
    </row>
    <row r="2" spans="1:13">
      <c r="M2" s="24" t="s">
        <v>1</v>
      </c>
    </row>
    <row r="3" spans="1:13">
      <c r="M3" s="24" t="s">
        <v>2</v>
      </c>
    </row>
    <row r="5" spans="1:13">
      <c r="A5" s="349" t="s">
        <v>145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</row>
    <row r="6" spans="1:13">
      <c r="A6" s="349" t="s">
        <v>854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</row>
    <row r="7" spans="1:13">
      <c r="A7" s="349" t="s">
        <v>855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</row>
    <row r="8" spans="1:13">
      <c r="A8" s="349" t="s">
        <v>856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</row>
    <row r="9" spans="1:13">
      <c r="A9" s="82"/>
      <c r="B9" s="82"/>
      <c r="C9" s="82"/>
      <c r="D9" s="349" t="s">
        <v>1065</v>
      </c>
      <c r="E9" s="349"/>
      <c r="F9" s="349"/>
      <c r="G9" s="349"/>
      <c r="H9" s="82"/>
      <c r="I9" s="82"/>
      <c r="J9" s="82"/>
      <c r="K9" s="82"/>
      <c r="L9" s="82"/>
      <c r="M9" s="82"/>
    </row>
    <row r="11" spans="1:13">
      <c r="E11" s="34" t="s">
        <v>1057</v>
      </c>
    </row>
    <row r="12" spans="1:13">
      <c r="E12" s="34" t="s">
        <v>1035</v>
      </c>
    </row>
    <row r="13" spans="1:13">
      <c r="E13" s="34" t="s">
        <v>1036</v>
      </c>
    </row>
    <row r="15" spans="1:13">
      <c r="C15" s="20" t="s">
        <v>9</v>
      </c>
    </row>
    <row r="18" spans="1:13" ht="154.5" customHeight="1">
      <c r="A18" s="354" t="s">
        <v>10</v>
      </c>
      <c r="B18" s="354" t="s">
        <v>11</v>
      </c>
      <c r="C18" s="354" t="s">
        <v>12</v>
      </c>
      <c r="D18" s="354" t="s">
        <v>150</v>
      </c>
      <c r="E18" s="354" t="s">
        <v>151</v>
      </c>
      <c r="F18" s="354" t="s">
        <v>152</v>
      </c>
      <c r="G18" s="354"/>
      <c r="H18" s="354" t="s">
        <v>153</v>
      </c>
      <c r="I18" s="354"/>
      <c r="J18" s="354" t="s">
        <v>154</v>
      </c>
      <c r="K18" s="354"/>
      <c r="L18" s="354" t="s">
        <v>857</v>
      </c>
      <c r="M18" s="354"/>
    </row>
    <row r="19" spans="1:13" ht="99.75" customHeight="1">
      <c r="A19" s="354"/>
      <c r="B19" s="354"/>
      <c r="C19" s="354"/>
      <c r="D19" s="354"/>
      <c r="E19" s="354"/>
      <c r="F19" s="17" t="s">
        <v>1051</v>
      </c>
      <c r="G19" s="17" t="s">
        <v>858</v>
      </c>
      <c r="H19" s="17" t="s">
        <v>1052</v>
      </c>
      <c r="I19" s="17" t="s">
        <v>858</v>
      </c>
      <c r="J19" s="17" t="s">
        <v>1053</v>
      </c>
      <c r="K19" s="17" t="s">
        <v>858</v>
      </c>
      <c r="L19" s="17" t="s">
        <v>1054</v>
      </c>
      <c r="M19" s="17" t="s">
        <v>858</v>
      </c>
    </row>
    <row r="20" spans="1:13">
      <c r="A20" s="17">
        <v>1</v>
      </c>
      <c r="B20" s="17">
        <v>2</v>
      </c>
      <c r="C20" s="17">
        <v>3</v>
      </c>
      <c r="D20" s="17">
        <v>4</v>
      </c>
      <c r="E20" s="17">
        <v>5</v>
      </c>
      <c r="F20" s="17">
        <v>6</v>
      </c>
      <c r="G20" s="17">
        <v>7</v>
      </c>
      <c r="H20" s="17">
        <v>8</v>
      </c>
      <c r="I20" s="17">
        <v>9</v>
      </c>
      <c r="J20" s="17">
        <v>10</v>
      </c>
      <c r="K20" s="17">
        <v>11</v>
      </c>
      <c r="L20" s="17">
        <v>12</v>
      </c>
      <c r="M20" s="17">
        <v>13</v>
      </c>
    </row>
    <row r="21" spans="1:13" ht="72" customHeight="1">
      <c r="A21" s="39"/>
      <c r="B21" s="40" t="s">
        <v>31</v>
      </c>
      <c r="C21" s="41"/>
      <c r="D21" s="17"/>
      <c r="E21" s="17"/>
      <c r="F21" s="17" t="s">
        <v>703</v>
      </c>
      <c r="G21" s="17" t="s">
        <v>703</v>
      </c>
      <c r="H21" s="17" t="s">
        <v>703</v>
      </c>
      <c r="I21" s="17" t="s">
        <v>703</v>
      </c>
      <c r="J21" s="17" t="s">
        <v>703</v>
      </c>
      <c r="K21" s="17" t="s">
        <v>703</v>
      </c>
      <c r="L21" s="17" t="s">
        <v>703</v>
      </c>
      <c r="M21" s="17" t="s">
        <v>703</v>
      </c>
    </row>
    <row r="22" spans="1:13" ht="99.75" customHeight="1">
      <c r="A22" s="46" t="s">
        <v>685</v>
      </c>
      <c r="B22" s="47" t="s">
        <v>686</v>
      </c>
      <c r="C22" s="46"/>
      <c r="D22" s="17"/>
      <c r="E22" s="17"/>
      <c r="F22" s="17" t="s">
        <v>703</v>
      </c>
      <c r="G22" s="17" t="s">
        <v>703</v>
      </c>
      <c r="H22" s="17" t="s">
        <v>703</v>
      </c>
      <c r="I22" s="17" t="s">
        <v>703</v>
      </c>
      <c r="J22" s="17" t="s">
        <v>703</v>
      </c>
      <c r="K22" s="17" t="s">
        <v>703</v>
      </c>
      <c r="L22" s="17" t="s">
        <v>703</v>
      </c>
      <c r="M22" s="17" t="s">
        <v>703</v>
      </c>
    </row>
    <row r="23" spans="1:13" ht="81" customHeight="1">
      <c r="A23" s="46" t="s">
        <v>187</v>
      </c>
      <c r="B23" s="47" t="s">
        <v>687</v>
      </c>
      <c r="C23" s="46"/>
      <c r="D23" s="17"/>
      <c r="E23" s="17"/>
      <c r="F23" s="17" t="s">
        <v>703</v>
      </c>
      <c r="G23" s="17" t="s">
        <v>703</v>
      </c>
      <c r="H23" s="17" t="s">
        <v>703</v>
      </c>
      <c r="I23" s="17" t="s">
        <v>703</v>
      </c>
      <c r="J23" s="17" t="s">
        <v>703</v>
      </c>
      <c r="K23" s="17" t="s">
        <v>703</v>
      </c>
      <c r="L23" s="17" t="s">
        <v>703</v>
      </c>
      <c r="M23" s="17" t="s">
        <v>703</v>
      </c>
    </row>
    <row r="24" spans="1:13" ht="93.75">
      <c r="A24" s="46" t="s">
        <v>615</v>
      </c>
      <c r="B24" s="47" t="s">
        <v>688</v>
      </c>
      <c r="C24" s="46"/>
      <c r="D24" s="17"/>
      <c r="E24" s="17"/>
      <c r="F24" s="17" t="s">
        <v>703</v>
      </c>
      <c r="G24" s="17" t="s">
        <v>703</v>
      </c>
      <c r="H24" s="17" t="s">
        <v>703</v>
      </c>
      <c r="I24" s="17" t="s">
        <v>703</v>
      </c>
      <c r="J24" s="17" t="s">
        <v>703</v>
      </c>
      <c r="K24" s="17" t="s">
        <v>703</v>
      </c>
      <c r="L24" s="17" t="s">
        <v>703</v>
      </c>
      <c r="M24" s="17" t="s">
        <v>703</v>
      </c>
    </row>
    <row r="25" spans="1:13" ht="56.25">
      <c r="A25" s="46" t="s">
        <v>617</v>
      </c>
      <c r="B25" s="47" t="s">
        <v>689</v>
      </c>
      <c r="C25" s="46"/>
      <c r="D25" s="17"/>
      <c r="E25" s="17"/>
      <c r="F25" s="17" t="s">
        <v>703</v>
      </c>
      <c r="G25" s="17" t="s">
        <v>703</v>
      </c>
      <c r="H25" s="17" t="s">
        <v>703</v>
      </c>
      <c r="I25" s="17" t="s">
        <v>703</v>
      </c>
      <c r="J25" s="17" t="s">
        <v>703</v>
      </c>
      <c r="K25" s="17" t="s">
        <v>703</v>
      </c>
      <c r="L25" s="17" t="s">
        <v>703</v>
      </c>
      <c r="M25" s="17" t="s">
        <v>703</v>
      </c>
    </row>
    <row r="26" spans="1:13" ht="56.25">
      <c r="A26" s="48" t="s">
        <v>617</v>
      </c>
      <c r="B26" s="147" t="s">
        <v>1040</v>
      </c>
      <c r="C26" s="159" t="s">
        <v>1037</v>
      </c>
      <c r="D26" s="17" t="s">
        <v>1055</v>
      </c>
      <c r="E26" s="17" t="s">
        <v>1056</v>
      </c>
      <c r="F26" s="17" t="s">
        <v>703</v>
      </c>
      <c r="G26" s="17" t="s">
        <v>703</v>
      </c>
      <c r="H26" s="17" t="s">
        <v>703</v>
      </c>
      <c r="I26" s="17" t="s">
        <v>703</v>
      </c>
      <c r="J26" s="17" t="s">
        <v>703</v>
      </c>
      <c r="K26" s="17" t="s">
        <v>703</v>
      </c>
      <c r="L26" s="17" t="s">
        <v>703</v>
      </c>
      <c r="M26" s="17" t="s">
        <v>703</v>
      </c>
    </row>
    <row r="27" spans="1:13" ht="168.75" hidden="1" customHeight="1">
      <c r="A27" s="48" t="s">
        <v>617</v>
      </c>
      <c r="B27" s="151"/>
      <c r="C27" s="50"/>
      <c r="D27" s="17"/>
      <c r="E27" s="17"/>
      <c r="F27" s="17" t="s">
        <v>703</v>
      </c>
      <c r="G27" s="17" t="s">
        <v>703</v>
      </c>
      <c r="H27" s="17" t="s">
        <v>703</v>
      </c>
      <c r="I27" s="17" t="s">
        <v>703</v>
      </c>
      <c r="J27" s="17" t="s">
        <v>703</v>
      </c>
      <c r="K27" s="17" t="s">
        <v>703</v>
      </c>
      <c r="L27" s="17" t="s">
        <v>703</v>
      </c>
      <c r="M27" s="17" t="s">
        <v>703</v>
      </c>
    </row>
    <row r="28" spans="1:13" hidden="1">
      <c r="A28" s="48"/>
      <c r="B28" s="69"/>
      <c r="C28" s="106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76.5" hidden="1" customHeight="1">
      <c r="A29" s="48"/>
      <c r="B29" s="49"/>
      <c r="C29" s="106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47.25" hidden="1">
      <c r="A30" s="59" t="s">
        <v>630</v>
      </c>
      <c r="B30" s="40" t="s">
        <v>690</v>
      </c>
      <c r="C30" s="50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31.5" hidden="1">
      <c r="A31" s="46" t="s">
        <v>691</v>
      </c>
      <c r="B31" s="40" t="s">
        <v>692</v>
      </c>
      <c r="C31" s="50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84" hidden="1" customHeight="1">
      <c r="A32" s="48" t="s">
        <v>691</v>
      </c>
      <c r="B32" s="49"/>
      <c r="C32" s="50"/>
      <c r="D32" s="49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65.25" hidden="1" customHeight="1">
      <c r="A33" s="48" t="s">
        <v>691</v>
      </c>
      <c r="B33" s="49"/>
      <c r="C33" s="50"/>
      <c r="D33" s="49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37.5">
      <c r="A34" s="46" t="s">
        <v>195</v>
      </c>
      <c r="B34" s="63" t="s">
        <v>693</v>
      </c>
      <c r="C34" s="64"/>
      <c r="D34" s="17"/>
      <c r="E34" s="17"/>
      <c r="F34" s="17" t="s">
        <v>703</v>
      </c>
      <c r="G34" s="17" t="s">
        <v>703</v>
      </c>
      <c r="H34" s="17" t="s">
        <v>703</v>
      </c>
      <c r="I34" s="17" t="s">
        <v>703</v>
      </c>
      <c r="J34" s="17" t="s">
        <v>703</v>
      </c>
      <c r="K34" s="17" t="s">
        <v>703</v>
      </c>
      <c r="L34" s="17" t="s">
        <v>703</v>
      </c>
      <c r="M34" s="17" t="s">
        <v>703</v>
      </c>
    </row>
  </sheetData>
  <mergeCells count="14">
    <mergeCell ref="A5:M5"/>
    <mergeCell ref="A6:M6"/>
    <mergeCell ref="A7:M7"/>
    <mergeCell ref="A8:M8"/>
    <mergeCell ref="D9:G9"/>
    <mergeCell ref="F18:G18"/>
    <mergeCell ref="H18:I18"/>
    <mergeCell ref="J18:K18"/>
    <mergeCell ref="L18:M18"/>
    <mergeCell ref="A18:A19"/>
    <mergeCell ref="B18:B19"/>
    <mergeCell ref="C18:C19"/>
    <mergeCell ref="D18:D19"/>
    <mergeCell ref="E18:E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26:B27" xr:uid="{6FAA0FFF-B15D-41B1-9D92-64AAF4BDD3C5}">
      <formula1>900</formula1>
    </dataValidation>
  </dataValidations>
  <pageMargins left="0.7" right="0.7" top="0.75" bottom="0.75" header="0.3" footer="0.3"/>
  <pageSetup paperSize="9" scale="3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T19"/>
  <sheetViews>
    <sheetView zoomScale="60" workbookViewId="0">
      <selection activeCell="A6" sqref="A6:AC6"/>
    </sheetView>
  </sheetViews>
  <sheetFormatPr defaultColWidth="17.28515625" defaultRowHeight="15.75"/>
  <cols>
    <col min="1" max="3" width="17.28515625" style="1" bestFit="1"/>
    <col min="4" max="4" width="27.28515625" style="1" bestFit="1" customWidth="1"/>
    <col min="5" max="5" width="19.85546875" style="1" bestFit="1" customWidth="1"/>
    <col min="6" max="20" width="17.28515625" style="1" bestFit="1"/>
    <col min="21" max="21" width="3.42578125" style="1" bestFit="1" customWidth="1"/>
    <col min="22" max="22" width="17.28515625" style="1" bestFit="1"/>
    <col min="23" max="16384" width="17.28515625" style="1"/>
  </cols>
  <sheetData>
    <row r="1" spans="1:20">
      <c r="T1" s="13" t="s">
        <v>32</v>
      </c>
    </row>
    <row r="2" spans="1:20">
      <c r="T2" s="13" t="s">
        <v>1</v>
      </c>
    </row>
    <row r="3" spans="1:20">
      <c r="T3" s="13" t="s">
        <v>2</v>
      </c>
    </row>
    <row r="4" spans="1:20">
      <c r="T4" s="13"/>
    </row>
    <row r="5" spans="1:20" ht="18.75">
      <c r="A5" s="349" t="s">
        <v>33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</row>
    <row r="6" spans="1:20" ht="18.75">
      <c r="A6" s="349" t="s">
        <v>34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</row>
    <row r="7" spans="1:20">
      <c r="A7" s="352"/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</row>
    <row r="8" spans="1:20" ht="20.25" customHeight="1">
      <c r="A8" s="347" t="s">
        <v>35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</row>
    <row r="9" spans="1:20" ht="22.5" customHeight="1">
      <c r="A9" s="347" t="s">
        <v>7</v>
      </c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</row>
    <row r="10" spans="1:20" ht="38.25" customHeight="1">
      <c r="A10" s="347" t="s">
        <v>36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</row>
    <row r="11" spans="1:20">
      <c r="I11" s="352" t="s">
        <v>9</v>
      </c>
      <c r="J11" s="352"/>
      <c r="K11" s="352"/>
      <c r="L11" s="352"/>
      <c r="M11" s="352"/>
      <c r="N11" s="352"/>
      <c r="O11" s="352"/>
      <c r="P11" s="352"/>
      <c r="Q11" s="352"/>
      <c r="T11" s="13"/>
    </row>
    <row r="12" spans="1:20">
      <c r="T12" s="13"/>
    </row>
    <row r="14" spans="1:20" ht="45" customHeight="1">
      <c r="A14" s="346" t="s">
        <v>10</v>
      </c>
      <c r="B14" s="346" t="s">
        <v>11</v>
      </c>
      <c r="C14" s="346" t="s">
        <v>12</v>
      </c>
      <c r="D14" s="346" t="s">
        <v>37</v>
      </c>
      <c r="E14" s="346" t="s">
        <v>38</v>
      </c>
      <c r="F14" s="346" t="s">
        <v>39</v>
      </c>
      <c r="G14" s="346"/>
      <c r="H14" s="346" t="s">
        <v>40</v>
      </c>
      <c r="I14" s="346"/>
      <c r="J14" s="346" t="s">
        <v>41</v>
      </c>
      <c r="K14" s="346"/>
      <c r="L14" s="346"/>
      <c r="M14" s="346"/>
      <c r="N14" s="346" t="s">
        <v>42</v>
      </c>
      <c r="O14" s="346"/>
      <c r="P14" s="346" t="s">
        <v>43</v>
      </c>
      <c r="Q14" s="346"/>
      <c r="R14" s="346"/>
      <c r="S14" s="346"/>
      <c r="T14" s="346" t="s">
        <v>20</v>
      </c>
    </row>
    <row r="15" spans="1:20" ht="30" customHeight="1">
      <c r="A15" s="346"/>
      <c r="B15" s="346"/>
      <c r="C15" s="346"/>
      <c r="D15" s="346"/>
      <c r="E15" s="346"/>
      <c r="F15" s="346"/>
      <c r="G15" s="346"/>
      <c r="H15" s="346"/>
      <c r="I15" s="346"/>
      <c r="J15" s="346" t="s">
        <v>21</v>
      </c>
      <c r="K15" s="346"/>
      <c r="L15" s="346" t="s">
        <v>22</v>
      </c>
      <c r="M15" s="346"/>
      <c r="N15" s="346"/>
      <c r="O15" s="346"/>
      <c r="P15" s="346" t="s">
        <v>44</v>
      </c>
      <c r="Q15" s="346"/>
      <c r="R15" s="346" t="s">
        <v>30</v>
      </c>
      <c r="S15" s="346"/>
      <c r="T15" s="346"/>
    </row>
    <row r="16" spans="1:20" ht="84.75" customHeight="1">
      <c r="A16" s="346"/>
      <c r="B16" s="346"/>
      <c r="C16" s="346"/>
      <c r="D16" s="346"/>
      <c r="E16" s="346"/>
      <c r="F16" s="10" t="s">
        <v>45</v>
      </c>
      <c r="G16" s="10" t="s">
        <v>46</v>
      </c>
      <c r="H16" s="10" t="s">
        <v>45</v>
      </c>
      <c r="I16" s="10" t="s">
        <v>46</v>
      </c>
      <c r="J16" s="10" t="s">
        <v>45</v>
      </c>
      <c r="K16" s="10" t="s">
        <v>47</v>
      </c>
      <c r="L16" s="10" t="s">
        <v>45</v>
      </c>
      <c r="M16" s="10" t="s">
        <v>48</v>
      </c>
      <c r="N16" s="10" t="s">
        <v>45</v>
      </c>
      <c r="O16" s="10" t="s">
        <v>46</v>
      </c>
      <c r="P16" s="10" t="s">
        <v>45</v>
      </c>
      <c r="Q16" s="10" t="s">
        <v>47</v>
      </c>
      <c r="R16" s="10" t="s">
        <v>45</v>
      </c>
      <c r="S16" s="10" t="s">
        <v>47</v>
      </c>
      <c r="T16" s="346"/>
    </row>
    <row r="17" spans="1:20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10">
        <v>10</v>
      </c>
      <c r="K17" s="10">
        <v>11</v>
      </c>
      <c r="L17" s="10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</row>
    <row r="18" spans="1:20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ht="41.25" customHeight="1">
      <c r="A19" s="351" t="s">
        <v>31</v>
      </c>
      <c r="B19" s="351"/>
      <c r="C19" s="35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</sheetData>
  <mergeCells count="23">
    <mergeCell ref="P15:Q15"/>
    <mergeCell ref="A5:T5"/>
    <mergeCell ref="A6:T6"/>
    <mergeCell ref="A7:T7"/>
    <mergeCell ref="A8:T8"/>
    <mergeCell ref="A9:T9"/>
    <mergeCell ref="R15:S15"/>
    <mergeCell ref="A19:C19"/>
    <mergeCell ref="A10:T10"/>
    <mergeCell ref="I11:Q11"/>
    <mergeCell ref="A14:A16"/>
    <mergeCell ref="B14:B16"/>
    <mergeCell ref="C14:C16"/>
    <mergeCell ref="D14:D16"/>
    <mergeCell ref="E14:E16"/>
    <mergeCell ref="F14:G15"/>
    <mergeCell ref="H14:I15"/>
    <mergeCell ref="J14:M14"/>
    <mergeCell ref="N14:O15"/>
    <mergeCell ref="P14:S14"/>
    <mergeCell ref="T14:T16"/>
    <mergeCell ref="J15:K15"/>
    <mergeCell ref="L15:M15"/>
  </mergeCells>
  <pageMargins left="0.7" right="0.7" top="0.75" bottom="0.75" header="0.3" footer="0.3"/>
  <pageSetup paperSize="9" scale="24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0.59999389629810485"/>
  </sheetPr>
  <dimension ref="A1:O461"/>
  <sheetViews>
    <sheetView topLeftCell="A336" zoomScale="70" workbookViewId="0">
      <selection activeCell="B351" sqref="B351"/>
    </sheetView>
  </sheetViews>
  <sheetFormatPr defaultRowHeight="15"/>
  <cols>
    <col min="1" max="1" width="9.140625" style="321"/>
    <col min="2" max="2" width="87.5703125" style="321" bestFit="1" customWidth="1"/>
    <col min="3" max="5" width="13" style="321" bestFit="1" customWidth="1"/>
    <col min="6" max="6" width="13" style="321" customWidth="1"/>
    <col min="7" max="8" width="13" style="321" bestFit="1" customWidth="1"/>
    <col min="9" max="16384" width="9.140625" style="321"/>
  </cols>
  <sheetData>
    <row r="1" spans="1:15" ht="18.75">
      <c r="A1" s="298"/>
      <c r="B1" s="299"/>
      <c r="C1" s="300"/>
      <c r="D1" s="300"/>
      <c r="E1" s="301"/>
      <c r="F1" s="301"/>
      <c r="G1" s="302"/>
      <c r="H1" s="303" t="s">
        <v>859</v>
      </c>
    </row>
    <row r="2" spans="1:15" ht="18.75">
      <c r="A2" s="298"/>
      <c r="B2" s="299"/>
      <c r="C2" s="300"/>
      <c r="D2" s="300"/>
      <c r="E2" s="301"/>
      <c r="F2" s="301"/>
      <c r="G2" s="302"/>
      <c r="H2" s="303" t="s">
        <v>1</v>
      </c>
    </row>
    <row r="3" spans="1:15" ht="18.75">
      <c r="A3" s="298"/>
      <c r="B3" s="299"/>
      <c r="C3" s="300"/>
      <c r="D3" s="300"/>
      <c r="E3" s="301"/>
      <c r="F3" s="301"/>
      <c r="G3" s="302"/>
      <c r="H3" s="304" t="s">
        <v>860</v>
      </c>
    </row>
    <row r="4" spans="1:15" ht="18.75">
      <c r="A4" s="298"/>
      <c r="B4" s="299"/>
      <c r="C4" s="300"/>
      <c r="D4" s="300"/>
      <c r="E4" s="301"/>
      <c r="F4" s="301"/>
      <c r="G4" s="302"/>
      <c r="H4" s="303"/>
    </row>
    <row r="5" spans="1:15" ht="18.75">
      <c r="A5" s="298"/>
      <c r="B5" s="299"/>
      <c r="C5" s="300"/>
      <c r="D5" s="300"/>
      <c r="E5" s="301"/>
      <c r="F5" s="301"/>
      <c r="G5" s="302"/>
      <c r="H5" s="303"/>
    </row>
    <row r="6" spans="1:15" ht="15" customHeight="1">
      <c r="B6" s="305"/>
      <c r="C6" s="305"/>
      <c r="D6" s="305"/>
      <c r="E6" s="305"/>
      <c r="F6" s="305"/>
      <c r="G6" s="305"/>
      <c r="H6" s="305"/>
    </row>
    <row r="7" spans="1:15" ht="18.75">
      <c r="A7" s="305"/>
      <c r="C7" s="306" t="s">
        <v>861</v>
      </c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</row>
    <row r="8" spans="1:15">
      <c r="A8" s="308"/>
      <c r="B8" s="309"/>
      <c r="C8" s="310"/>
      <c r="D8" s="310"/>
      <c r="E8" s="310"/>
      <c r="F8" s="310"/>
      <c r="G8" s="311"/>
      <c r="H8" s="311"/>
    </row>
    <row r="9" spans="1:15" ht="15.75">
      <c r="C9" s="312" t="s">
        <v>1058</v>
      </c>
      <c r="D9" s="310"/>
      <c r="E9" s="310"/>
      <c r="F9" s="310"/>
      <c r="G9" s="311"/>
      <c r="H9" s="311"/>
    </row>
    <row r="10" spans="1:15" ht="15.75">
      <c r="A10" s="313"/>
      <c r="C10" s="314" t="s">
        <v>862</v>
      </c>
      <c r="D10" s="310"/>
      <c r="E10" s="310"/>
      <c r="F10" s="310"/>
      <c r="G10" s="311"/>
      <c r="H10" s="311"/>
    </row>
    <row r="11" spans="1:15" ht="15.75">
      <c r="A11" s="313"/>
      <c r="C11" s="312" t="s">
        <v>863</v>
      </c>
      <c r="D11" s="310"/>
      <c r="E11" s="310"/>
      <c r="F11" s="310"/>
      <c r="G11" s="311"/>
      <c r="H11" s="311"/>
    </row>
    <row r="12" spans="1:15" ht="15.75">
      <c r="B12" s="315"/>
      <c r="C12" s="312" t="s">
        <v>1041</v>
      </c>
      <c r="D12" s="310"/>
      <c r="E12" s="310"/>
      <c r="F12" s="310"/>
      <c r="G12" s="311"/>
      <c r="H12" s="311"/>
    </row>
    <row r="13" spans="1:15">
      <c r="A13" s="308"/>
      <c r="B13" s="316"/>
      <c r="C13" s="310"/>
      <c r="D13" s="310"/>
      <c r="E13" s="310"/>
      <c r="F13" s="310"/>
      <c r="G13" s="311"/>
      <c r="H13" s="311"/>
    </row>
    <row r="14" spans="1:15" ht="44.25" customHeight="1">
      <c r="A14" s="408" t="s">
        <v>1036</v>
      </c>
      <c r="B14" s="408"/>
      <c r="C14" s="408"/>
      <c r="D14" s="408"/>
      <c r="E14" s="408"/>
      <c r="F14" s="408"/>
      <c r="G14" s="408"/>
      <c r="H14" s="408"/>
    </row>
    <row r="15" spans="1:15" ht="15.75" customHeight="1">
      <c r="A15" s="409" t="s">
        <v>864</v>
      </c>
      <c r="B15" s="409"/>
      <c r="C15" s="409"/>
      <c r="D15" s="409"/>
      <c r="E15" s="409"/>
      <c r="F15" s="409"/>
      <c r="G15" s="409"/>
      <c r="H15" s="409"/>
    </row>
    <row r="16" spans="1:15" ht="15.75">
      <c r="A16" s="302"/>
      <c r="B16" s="302"/>
      <c r="C16" s="302"/>
      <c r="D16" s="317"/>
      <c r="E16" s="317"/>
      <c r="F16" s="302"/>
      <c r="G16" s="302"/>
      <c r="H16" s="302"/>
    </row>
    <row r="17" spans="1:8" ht="15.75">
      <c r="A17" s="302"/>
      <c r="B17" s="302"/>
      <c r="C17" s="302"/>
      <c r="D17" s="317"/>
      <c r="E17" s="317"/>
      <c r="F17" s="302"/>
      <c r="G17" s="302"/>
      <c r="H17" s="302"/>
    </row>
    <row r="18" spans="1:8" ht="20.25">
      <c r="A18" s="394" t="s">
        <v>865</v>
      </c>
      <c r="B18" s="394"/>
      <c r="C18" s="394"/>
      <c r="D18" s="394"/>
      <c r="E18" s="394"/>
      <c r="F18" s="394"/>
      <c r="G18" s="394"/>
      <c r="H18" s="394"/>
    </row>
    <row r="19" spans="1:8">
      <c r="A19" s="396" t="s">
        <v>866</v>
      </c>
      <c r="B19" s="398" t="s">
        <v>169</v>
      </c>
      <c r="C19" s="400" t="s">
        <v>170</v>
      </c>
      <c r="D19" s="410" t="s">
        <v>1068</v>
      </c>
      <c r="E19" s="411"/>
      <c r="F19" s="404" t="s">
        <v>867</v>
      </c>
      <c r="G19" s="405"/>
      <c r="H19" s="406" t="s">
        <v>20</v>
      </c>
    </row>
    <row r="20" spans="1:8" ht="30">
      <c r="A20" s="397"/>
      <c r="B20" s="399"/>
      <c r="C20" s="401"/>
      <c r="D20" s="256" t="s">
        <v>868</v>
      </c>
      <c r="E20" s="257" t="s">
        <v>22</v>
      </c>
      <c r="F20" s="257" t="s">
        <v>173</v>
      </c>
      <c r="G20" s="256" t="s">
        <v>174</v>
      </c>
      <c r="H20" s="407"/>
    </row>
    <row r="21" spans="1:8">
      <c r="A21" s="318">
        <v>1</v>
      </c>
      <c r="B21" s="319">
        <v>2</v>
      </c>
      <c r="C21" s="260">
        <v>3</v>
      </c>
      <c r="D21" s="259">
        <v>4</v>
      </c>
      <c r="E21" s="318">
        <v>5</v>
      </c>
      <c r="F21" s="318" t="s">
        <v>869</v>
      </c>
      <c r="G21" s="319">
        <v>7</v>
      </c>
      <c r="H21" s="319">
        <v>8</v>
      </c>
    </row>
    <row r="22" spans="1:8" ht="18.75">
      <c r="A22" s="390" t="s">
        <v>175</v>
      </c>
      <c r="B22" s="391"/>
      <c r="C22" s="391"/>
      <c r="D22" s="391"/>
      <c r="E22" s="391"/>
      <c r="F22" s="391"/>
      <c r="G22" s="391"/>
      <c r="H22" s="392"/>
    </row>
    <row r="23" spans="1:8" ht="35.25" customHeight="1">
      <c r="A23" s="178" t="s">
        <v>176</v>
      </c>
      <c r="B23" s="179" t="s">
        <v>870</v>
      </c>
      <c r="C23" s="180" t="s">
        <v>178</v>
      </c>
      <c r="D23" s="181">
        <f>SUM(D29,D37)</f>
        <v>421.93883699376374</v>
      </c>
      <c r="E23" s="182">
        <f>E29+E37+E31</f>
        <v>347.60660074150854</v>
      </c>
      <c r="F23" s="183">
        <f>E23-D23</f>
        <v>-74.3322362522552</v>
      </c>
      <c r="G23" s="184">
        <f>E23/D23*100</f>
        <v>82.383172693497798</v>
      </c>
      <c r="H23" s="185" t="s">
        <v>703</v>
      </c>
    </row>
    <row r="24" spans="1:8" ht="35.25" customHeight="1">
      <c r="A24" s="186" t="s">
        <v>179</v>
      </c>
      <c r="B24" s="187" t="s">
        <v>871</v>
      </c>
      <c r="C24" s="188" t="s">
        <v>178</v>
      </c>
      <c r="D24" s="189" t="s">
        <v>383</v>
      </c>
      <c r="E24" s="190" t="s">
        <v>383</v>
      </c>
      <c r="F24" s="191" t="s">
        <v>703</v>
      </c>
      <c r="G24" s="192" t="s">
        <v>703</v>
      </c>
      <c r="H24" s="193" t="s">
        <v>703</v>
      </c>
    </row>
    <row r="25" spans="1:8" ht="35.25" customHeight="1">
      <c r="A25" s="186" t="s">
        <v>181</v>
      </c>
      <c r="B25" s="187" t="s">
        <v>182</v>
      </c>
      <c r="C25" s="188" t="s">
        <v>178</v>
      </c>
      <c r="D25" s="189" t="s">
        <v>383</v>
      </c>
      <c r="E25" s="190" t="s">
        <v>383</v>
      </c>
      <c r="F25" s="191" t="s">
        <v>703</v>
      </c>
      <c r="G25" s="192" t="s">
        <v>703</v>
      </c>
      <c r="H25" s="193" t="s">
        <v>703</v>
      </c>
    </row>
    <row r="26" spans="1:8" ht="35.25" customHeight="1">
      <c r="A26" s="186" t="s">
        <v>183</v>
      </c>
      <c r="B26" s="187" t="s">
        <v>184</v>
      </c>
      <c r="C26" s="188" t="s">
        <v>178</v>
      </c>
      <c r="D26" s="189" t="s">
        <v>383</v>
      </c>
      <c r="E26" s="190" t="s">
        <v>383</v>
      </c>
      <c r="F26" s="191" t="s">
        <v>703</v>
      </c>
      <c r="G26" s="192" t="s">
        <v>703</v>
      </c>
      <c r="H26" s="193" t="s">
        <v>703</v>
      </c>
    </row>
    <row r="27" spans="1:8" ht="35.25" customHeight="1">
      <c r="A27" s="186" t="s">
        <v>185</v>
      </c>
      <c r="B27" s="187" t="s">
        <v>186</v>
      </c>
      <c r="C27" s="188" t="s">
        <v>178</v>
      </c>
      <c r="D27" s="189" t="s">
        <v>383</v>
      </c>
      <c r="E27" s="190" t="s">
        <v>383</v>
      </c>
      <c r="F27" s="191" t="s">
        <v>703</v>
      </c>
      <c r="G27" s="192" t="s">
        <v>703</v>
      </c>
      <c r="H27" s="193" t="s">
        <v>703</v>
      </c>
    </row>
    <row r="28" spans="1:8" ht="35.25" customHeight="1">
      <c r="A28" s="186" t="s">
        <v>187</v>
      </c>
      <c r="B28" s="187" t="s">
        <v>188</v>
      </c>
      <c r="C28" s="188" t="s">
        <v>178</v>
      </c>
      <c r="D28" s="189" t="s">
        <v>383</v>
      </c>
      <c r="E28" s="194"/>
      <c r="F28" s="191" t="s">
        <v>703</v>
      </c>
      <c r="G28" s="192" t="s">
        <v>703</v>
      </c>
      <c r="H28" s="193" t="s">
        <v>703</v>
      </c>
    </row>
    <row r="29" spans="1:8" ht="35.25" customHeight="1">
      <c r="A29" s="186" t="s">
        <v>189</v>
      </c>
      <c r="B29" s="187" t="s">
        <v>190</v>
      </c>
      <c r="C29" s="188" t="s">
        <v>178</v>
      </c>
      <c r="D29" s="195">
        <f>'[1]Передача эл-энергии'!$BP$5/1000</f>
        <v>248.06733163723601</v>
      </c>
      <c r="E29" s="196">
        <f>'[1]Передача эл-энергии'!$BR$5/1000</f>
        <v>252.29891303684852</v>
      </c>
      <c r="F29" s="197">
        <f>E29-D29</f>
        <v>4.2315813996125087</v>
      </c>
      <c r="G29" s="192">
        <f>E29/D29*100</f>
        <v>101.70581969487245</v>
      </c>
      <c r="H29" s="193" t="s">
        <v>703</v>
      </c>
    </row>
    <row r="30" spans="1:8" ht="35.25" customHeight="1">
      <c r="A30" s="186" t="s">
        <v>191</v>
      </c>
      <c r="B30" s="187" t="s">
        <v>192</v>
      </c>
      <c r="C30" s="188" t="s">
        <v>178</v>
      </c>
      <c r="D30" s="189" t="s">
        <v>383</v>
      </c>
      <c r="E30" s="190" t="s">
        <v>383</v>
      </c>
      <c r="F30" s="191" t="s">
        <v>703</v>
      </c>
      <c r="G30" s="192" t="s">
        <v>703</v>
      </c>
      <c r="H30" s="193" t="s">
        <v>703</v>
      </c>
    </row>
    <row r="31" spans="1:8" ht="35.25" customHeight="1">
      <c r="A31" s="186" t="s">
        <v>193</v>
      </c>
      <c r="B31" s="187" t="s">
        <v>194</v>
      </c>
      <c r="C31" s="188" t="s">
        <v>178</v>
      </c>
      <c r="D31" s="189" t="s">
        <v>383</v>
      </c>
      <c r="E31" s="198"/>
      <c r="F31" s="191" t="s">
        <v>703</v>
      </c>
      <c r="G31" s="192" t="s">
        <v>703</v>
      </c>
      <c r="H31" s="193" t="s">
        <v>703</v>
      </c>
    </row>
    <row r="32" spans="1:8" ht="35.25" customHeight="1">
      <c r="A32" s="186" t="s">
        <v>195</v>
      </c>
      <c r="B32" s="187" t="s">
        <v>196</v>
      </c>
      <c r="C32" s="188" t="s">
        <v>178</v>
      </c>
      <c r="D32" s="189" t="s">
        <v>383</v>
      </c>
      <c r="E32" s="190" t="s">
        <v>383</v>
      </c>
      <c r="F32" s="191" t="s">
        <v>703</v>
      </c>
      <c r="G32" s="192" t="s">
        <v>703</v>
      </c>
      <c r="H32" s="193" t="s">
        <v>703</v>
      </c>
    </row>
    <row r="33" spans="1:8" ht="35.25" customHeight="1">
      <c r="A33" s="186" t="s">
        <v>197</v>
      </c>
      <c r="B33" s="187" t="s">
        <v>198</v>
      </c>
      <c r="C33" s="188" t="s">
        <v>178</v>
      </c>
      <c r="D33" s="189" t="s">
        <v>383</v>
      </c>
      <c r="E33" s="190" t="s">
        <v>383</v>
      </c>
      <c r="F33" s="191" t="s">
        <v>703</v>
      </c>
      <c r="G33" s="192" t="s">
        <v>703</v>
      </c>
      <c r="H33" s="193" t="s">
        <v>703</v>
      </c>
    </row>
    <row r="34" spans="1:8" ht="35.25" customHeight="1">
      <c r="A34" s="186" t="s">
        <v>199</v>
      </c>
      <c r="B34" s="187" t="s">
        <v>200</v>
      </c>
      <c r="C34" s="188" t="s">
        <v>178</v>
      </c>
      <c r="D34" s="189" t="s">
        <v>383</v>
      </c>
      <c r="E34" s="190" t="s">
        <v>383</v>
      </c>
      <c r="F34" s="191" t="s">
        <v>703</v>
      </c>
      <c r="G34" s="192" t="s">
        <v>703</v>
      </c>
      <c r="H34" s="193" t="s">
        <v>703</v>
      </c>
    </row>
    <row r="35" spans="1:8" ht="35.25" customHeight="1">
      <c r="A35" s="186" t="s">
        <v>201</v>
      </c>
      <c r="B35" s="199" t="s">
        <v>872</v>
      </c>
      <c r="C35" s="188" t="s">
        <v>178</v>
      </c>
      <c r="D35" s="189" t="s">
        <v>383</v>
      </c>
      <c r="E35" s="190" t="s">
        <v>383</v>
      </c>
      <c r="F35" s="191" t="s">
        <v>703</v>
      </c>
      <c r="G35" s="192" t="s">
        <v>703</v>
      </c>
      <c r="H35" s="193" t="s">
        <v>703</v>
      </c>
    </row>
    <row r="36" spans="1:8" ht="35.25" customHeight="1">
      <c r="A36" s="186" t="s">
        <v>203</v>
      </c>
      <c r="B36" s="199" t="s">
        <v>204</v>
      </c>
      <c r="C36" s="188" t="s">
        <v>178</v>
      </c>
      <c r="D36" s="189" t="s">
        <v>383</v>
      </c>
      <c r="E36" s="190" t="s">
        <v>383</v>
      </c>
      <c r="F36" s="191" t="s">
        <v>703</v>
      </c>
      <c r="G36" s="192" t="s">
        <v>703</v>
      </c>
      <c r="H36" s="193" t="s">
        <v>703</v>
      </c>
    </row>
    <row r="37" spans="1:8" ht="35.25" customHeight="1" thickBot="1">
      <c r="A37" s="186" t="s">
        <v>205</v>
      </c>
      <c r="B37" s="187" t="s">
        <v>206</v>
      </c>
      <c r="C37" s="200" t="s">
        <v>178</v>
      </c>
      <c r="D37" s="201">
        <f>'[1]Прочая деятельность'!$BP$5/1000+[1]Столовая!$BP$5/1000</f>
        <v>173.87150535652773</v>
      </c>
      <c r="E37" s="202">
        <f>'[1]Прочая деятельность'!$BR$5/1000+[1]Столовая!$BR$5/1000</f>
        <v>95.307687704660026</v>
      </c>
      <c r="F37" s="203" t="s">
        <v>703</v>
      </c>
      <c r="G37" s="204" t="s">
        <v>703</v>
      </c>
      <c r="H37" s="205" t="s">
        <v>703</v>
      </c>
    </row>
    <row r="38" spans="1:8" ht="35.25" customHeight="1">
      <c r="A38" s="186" t="s">
        <v>207</v>
      </c>
      <c r="B38" s="179" t="s">
        <v>208</v>
      </c>
      <c r="C38" s="206" t="s">
        <v>178</v>
      </c>
      <c r="D38" s="296">
        <f>D44+D52</f>
        <v>435.8564724456109</v>
      </c>
      <c r="E38" s="182">
        <f>E44+E52</f>
        <v>416.53680657041821</v>
      </c>
      <c r="F38" s="183">
        <f>E38-D38</f>
        <v>-19.319665875192698</v>
      </c>
      <c r="G38" s="184">
        <f>E38/D38*100</f>
        <v>95.567424806889036</v>
      </c>
      <c r="H38" s="185" t="s">
        <v>703</v>
      </c>
    </row>
    <row r="39" spans="1:8" ht="35.25" customHeight="1">
      <c r="A39" s="186" t="s">
        <v>209</v>
      </c>
      <c r="B39" s="187" t="s">
        <v>871</v>
      </c>
      <c r="C39" s="207" t="s">
        <v>178</v>
      </c>
      <c r="D39" s="189" t="s">
        <v>383</v>
      </c>
      <c r="E39" s="190" t="s">
        <v>383</v>
      </c>
      <c r="F39" s="191" t="s">
        <v>703</v>
      </c>
      <c r="G39" s="191" t="s">
        <v>703</v>
      </c>
      <c r="H39" s="193" t="s">
        <v>703</v>
      </c>
    </row>
    <row r="40" spans="1:8" ht="35.25" customHeight="1">
      <c r="A40" s="186" t="s">
        <v>210</v>
      </c>
      <c r="B40" s="199" t="s">
        <v>182</v>
      </c>
      <c r="C40" s="207" t="s">
        <v>178</v>
      </c>
      <c r="D40" s="189" t="s">
        <v>383</v>
      </c>
      <c r="E40" s="190" t="s">
        <v>383</v>
      </c>
      <c r="F40" s="191" t="s">
        <v>703</v>
      </c>
      <c r="G40" s="191" t="s">
        <v>703</v>
      </c>
      <c r="H40" s="193" t="s">
        <v>703</v>
      </c>
    </row>
    <row r="41" spans="1:8" ht="35.25" customHeight="1">
      <c r="A41" s="186" t="s">
        <v>211</v>
      </c>
      <c r="B41" s="199" t="s">
        <v>184</v>
      </c>
      <c r="C41" s="207" t="s">
        <v>178</v>
      </c>
      <c r="D41" s="189" t="s">
        <v>383</v>
      </c>
      <c r="E41" s="190" t="s">
        <v>383</v>
      </c>
      <c r="F41" s="191" t="s">
        <v>703</v>
      </c>
      <c r="G41" s="191" t="s">
        <v>703</v>
      </c>
      <c r="H41" s="193" t="s">
        <v>703</v>
      </c>
    </row>
    <row r="42" spans="1:8" ht="35.25" customHeight="1">
      <c r="A42" s="186" t="s">
        <v>212</v>
      </c>
      <c r="B42" s="199" t="s">
        <v>186</v>
      </c>
      <c r="C42" s="207" t="s">
        <v>178</v>
      </c>
      <c r="D42" s="189" t="s">
        <v>383</v>
      </c>
      <c r="E42" s="190" t="s">
        <v>383</v>
      </c>
      <c r="F42" s="191" t="s">
        <v>703</v>
      </c>
      <c r="G42" s="191" t="s">
        <v>703</v>
      </c>
      <c r="H42" s="193" t="s">
        <v>703</v>
      </c>
    </row>
    <row r="43" spans="1:8" ht="35.25" customHeight="1">
      <c r="A43" s="186" t="s">
        <v>213</v>
      </c>
      <c r="B43" s="187" t="s">
        <v>188</v>
      </c>
      <c r="C43" s="207" t="s">
        <v>178</v>
      </c>
      <c r="D43" s="189" t="s">
        <v>383</v>
      </c>
      <c r="E43" s="190" t="s">
        <v>383</v>
      </c>
      <c r="F43" s="191" t="s">
        <v>703</v>
      </c>
      <c r="G43" s="191" t="s">
        <v>703</v>
      </c>
      <c r="H43" s="193" t="s">
        <v>703</v>
      </c>
    </row>
    <row r="44" spans="1:8" ht="35.25" customHeight="1">
      <c r="A44" s="186" t="s">
        <v>214</v>
      </c>
      <c r="B44" s="187" t="s">
        <v>190</v>
      </c>
      <c r="C44" s="207" t="s">
        <v>178</v>
      </c>
      <c r="D44" s="195">
        <f>('[1]Передача эл-энергии'!$BP$22+[1]СВОД!$BP$320)/1000</f>
        <v>294.57807082898995</v>
      </c>
      <c r="E44" s="196">
        <f>('[1]Передача эл-энергии'!$BR$22+[1]СВОД!$BR$320)/1000</f>
        <v>323.89519889041816</v>
      </c>
      <c r="F44" s="197">
        <f>E44-D44</f>
        <v>29.317128061428207</v>
      </c>
      <c r="G44" s="192">
        <f>E44/D44*100</f>
        <v>109.95224389206064</v>
      </c>
      <c r="H44" s="193" t="s">
        <v>703</v>
      </c>
    </row>
    <row r="45" spans="1:8" ht="35.25" customHeight="1">
      <c r="A45" s="186" t="s">
        <v>215</v>
      </c>
      <c r="B45" s="187" t="s">
        <v>192</v>
      </c>
      <c r="C45" s="207" t="s">
        <v>178</v>
      </c>
      <c r="D45" s="189" t="s">
        <v>383</v>
      </c>
      <c r="E45" s="190" t="s">
        <v>383</v>
      </c>
      <c r="F45" s="191" t="s">
        <v>703</v>
      </c>
      <c r="G45" s="191" t="s">
        <v>703</v>
      </c>
      <c r="H45" s="193" t="s">
        <v>703</v>
      </c>
    </row>
    <row r="46" spans="1:8" ht="35.25" customHeight="1">
      <c r="A46" s="186" t="s">
        <v>216</v>
      </c>
      <c r="B46" s="187" t="s">
        <v>194</v>
      </c>
      <c r="C46" s="207" t="s">
        <v>178</v>
      </c>
      <c r="D46" s="208" t="s">
        <v>383</v>
      </c>
      <c r="E46" s="196"/>
      <c r="F46" s="191" t="s">
        <v>703</v>
      </c>
      <c r="G46" s="191" t="s">
        <v>703</v>
      </c>
      <c r="H46" s="193" t="s">
        <v>703</v>
      </c>
    </row>
    <row r="47" spans="1:8" ht="35.25" customHeight="1">
      <c r="A47" s="186" t="s">
        <v>217</v>
      </c>
      <c r="B47" s="187" t="s">
        <v>196</v>
      </c>
      <c r="C47" s="207" t="s">
        <v>178</v>
      </c>
      <c r="D47" s="189" t="s">
        <v>383</v>
      </c>
      <c r="E47" s="190" t="s">
        <v>383</v>
      </c>
      <c r="F47" s="191" t="s">
        <v>703</v>
      </c>
      <c r="G47" s="191" t="s">
        <v>703</v>
      </c>
      <c r="H47" s="193" t="s">
        <v>703</v>
      </c>
    </row>
    <row r="48" spans="1:8" ht="35.25" customHeight="1">
      <c r="A48" s="186" t="s">
        <v>218</v>
      </c>
      <c r="B48" s="187" t="s">
        <v>198</v>
      </c>
      <c r="C48" s="207" t="s">
        <v>178</v>
      </c>
      <c r="D48" s="189" t="s">
        <v>383</v>
      </c>
      <c r="E48" s="190" t="s">
        <v>383</v>
      </c>
      <c r="F48" s="191" t="s">
        <v>703</v>
      </c>
      <c r="G48" s="191" t="s">
        <v>703</v>
      </c>
      <c r="H48" s="193" t="s">
        <v>703</v>
      </c>
    </row>
    <row r="49" spans="1:8" ht="35.25" customHeight="1">
      <c r="A49" s="186" t="s">
        <v>219</v>
      </c>
      <c r="B49" s="187" t="s">
        <v>200</v>
      </c>
      <c r="C49" s="207" t="s">
        <v>178</v>
      </c>
      <c r="D49" s="189" t="s">
        <v>383</v>
      </c>
      <c r="E49" s="190" t="s">
        <v>383</v>
      </c>
      <c r="F49" s="191" t="s">
        <v>703</v>
      </c>
      <c r="G49" s="191" t="s">
        <v>703</v>
      </c>
      <c r="H49" s="193" t="s">
        <v>703</v>
      </c>
    </row>
    <row r="50" spans="1:8" ht="35.25" customHeight="1">
      <c r="A50" s="186" t="s">
        <v>220</v>
      </c>
      <c r="B50" s="199" t="s">
        <v>872</v>
      </c>
      <c r="C50" s="207" t="s">
        <v>178</v>
      </c>
      <c r="D50" s="189" t="s">
        <v>383</v>
      </c>
      <c r="E50" s="190" t="s">
        <v>383</v>
      </c>
      <c r="F50" s="191" t="s">
        <v>703</v>
      </c>
      <c r="G50" s="191" t="s">
        <v>703</v>
      </c>
      <c r="H50" s="193" t="s">
        <v>703</v>
      </c>
    </row>
    <row r="51" spans="1:8" ht="35.25" customHeight="1">
      <c r="A51" s="186" t="s">
        <v>221</v>
      </c>
      <c r="B51" s="199" t="s">
        <v>204</v>
      </c>
      <c r="C51" s="207" t="s">
        <v>178</v>
      </c>
      <c r="D51" s="189" t="s">
        <v>383</v>
      </c>
      <c r="E51" s="190" t="s">
        <v>383</v>
      </c>
      <c r="F51" s="191" t="s">
        <v>703</v>
      </c>
      <c r="G51" s="191" t="s">
        <v>703</v>
      </c>
      <c r="H51" s="193" t="s">
        <v>703</v>
      </c>
    </row>
    <row r="52" spans="1:8" ht="35.25" customHeight="1">
      <c r="A52" s="186" t="s">
        <v>222</v>
      </c>
      <c r="B52" s="187" t="s">
        <v>206</v>
      </c>
      <c r="C52" s="207" t="s">
        <v>178</v>
      </c>
      <c r="D52" s="209">
        <f>'[1]СВОД по элементам'!$BP$169/1000-D44</f>
        <v>141.27840161662095</v>
      </c>
      <c r="E52" s="196">
        <f>'[1]СВОД по элементам'!$BR$169/1000-E44</f>
        <v>92.64160768000005</v>
      </c>
      <c r="F52" s="191" t="s">
        <v>703</v>
      </c>
      <c r="G52" s="191" t="s">
        <v>703</v>
      </c>
      <c r="H52" s="193" t="s">
        <v>703</v>
      </c>
    </row>
    <row r="53" spans="1:8" ht="35.25" customHeight="1">
      <c r="A53" s="186" t="s">
        <v>223</v>
      </c>
      <c r="B53" s="210" t="s">
        <v>224</v>
      </c>
      <c r="C53" s="207" t="s">
        <v>178</v>
      </c>
      <c r="D53" s="195">
        <f>D56+D60+D61</f>
        <v>25.364502495896666</v>
      </c>
      <c r="E53" s="198">
        <f>E56+E60+E61</f>
        <v>24.603248360000002</v>
      </c>
      <c r="F53" s="197">
        <f>E53-D53</f>
        <v>-0.7612541358966638</v>
      </c>
      <c r="G53" s="192">
        <f>E53/D53*100</f>
        <v>96.998742096282726</v>
      </c>
      <c r="H53" s="193" t="s">
        <v>703</v>
      </c>
    </row>
    <row r="54" spans="1:8" ht="35.25" customHeight="1">
      <c r="A54" s="186" t="s">
        <v>210</v>
      </c>
      <c r="B54" s="199" t="s">
        <v>225</v>
      </c>
      <c r="C54" s="207" t="s">
        <v>178</v>
      </c>
      <c r="D54" s="189" t="s">
        <v>383</v>
      </c>
      <c r="E54" s="190" t="s">
        <v>383</v>
      </c>
      <c r="F54" s="191" t="s">
        <v>703</v>
      </c>
      <c r="G54" s="191" t="s">
        <v>703</v>
      </c>
      <c r="H54" s="193" t="s">
        <v>703</v>
      </c>
    </row>
    <row r="55" spans="1:8" ht="35.25" customHeight="1">
      <c r="A55" s="186" t="s">
        <v>211</v>
      </c>
      <c r="B55" s="199" t="s">
        <v>226</v>
      </c>
      <c r="C55" s="207" t="s">
        <v>178</v>
      </c>
      <c r="D55" s="195">
        <f t="shared" ref="D55" si="0">D56</f>
        <v>2.4224293420071046</v>
      </c>
      <c r="E55" s="198">
        <f>E56</f>
        <v>3.0780943299999999</v>
      </c>
      <c r="F55" s="197">
        <f t="shared" ref="F55:F96" si="1">E55-D55</f>
        <v>0.6556649879928953</v>
      </c>
      <c r="G55" s="192">
        <f t="shared" ref="G55:G96" si="2">E55/D55*100</f>
        <v>127.06642363610258</v>
      </c>
      <c r="H55" s="193" t="s">
        <v>703</v>
      </c>
    </row>
    <row r="56" spans="1:8" ht="35.25" customHeight="1">
      <c r="A56" s="186" t="s">
        <v>227</v>
      </c>
      <c r="B56" s="211" t="s">
        <v>228</v>
      </c>
      <c r="C56" s="207" t="s">
        <v>178</v>
      </c>
      <c r="D56" s="195">
        <f>D57+('[1]Передача эл-энергии'!$BP$48+[1]СВОД!$BP$199)/1000</f>
        <v>2.4224293420071046</v>
      </c>
      <c r="E56" s="198">
        <f>E57+('[1]Передача эл-энергии'!$BR$48+[1]СВОД!$BR$199)/1000</f>
        <v>3.0780943299999999</v>
      </c>
      <c r="F56" s="197">
        <f t="shared" si="1"/>
        <v>0.6556649879928953</v>
      </c>
      <c r="G56" s="192">
        <f t="shared" si="2"/>
        <v>127.06642363610258</v>
      </c>
      <c r="H56" s="193" t="s">
        <v>703</v>
      </c>
    </row>
    <row r="57" spans="1:8" ht="35.25" customHeight="1">
      <c r="A57" s="186" t="s">
        <v>229</v>
      </c>
      <c r="B57" s="212" t="s">
        <v>230</v>
      </c>
      <c r="C57" s="207" t="s">
        <v>178</v>
      </c>
      <c r="D57" s="195">
        <f>'[1]СВОД по элементам'!$BP$70/1000</f>
        <v>0</v>
      </c>
      <c r="E57" s="198">
        <f>'[1]СВОД по элементам'!$BR$70/1000</f>
        <v>0.24610275999999998</v>
      </c>
      <c r="F57" s="197">
        <f t="shared" si="1"/>
        <v>0.24610275999999998</v>
      </c>
      <c r="G57" s="192" t="e">
        <f t="shared" si="2"/>
        <v>#DIV/0!</v>
      </c>
      <c r="H57" s="193" t="s">
        <v>703</v>
      </c>
    </row>
    <row r="58" spans="1:8" ht="35.25" customHeight="1">
      <c r="A58" s="186" t="s">
        <v>231</v>
      </c>
      <c r="B58" s="212" t="s">
        <v>232</v>
      </c>
      <c r="C58" s="207" t="s">
        <v>178</v>
      </c>
      <c r="D58" s="189" t="s">
        <v>383</v>
      </c>
      <c r="E58" s="190" t="s">
        <v>383</v>
      </c>
      <c r="F58" s="191" t="s">
        <v>703</v>
      </c>
      <c r="G58" s="191" t="s">
        <v>703</v>
      </c>
      <c r="H58" s="193" t="s">
        <v>703</v>
      </c>
    </row>
    <row r="59" spans="1:8" ht="35.25" customHeight="1">
      <c r="A59" s="186" t="s">
        <v>233</v>
      </c>
      <c r="B59" s="211" t="s">
        <v>234</v>
      </c>
      <c r="C59" s="207" t="s">
        <v>178</v>
      </c>
      <c r="D59" s="189" t="s">
        <v>383</v>
      </c>
      <c r="E59" s="190" t="s">
        <v>383</v>
      </c>
      <c r="F59" s="191" t="s">
        <v>703</v>
      </c>
      <c r="G59" s="191" t="s">
        <v>703</v>
      </c>
      <c r="H59" s="193" t="s">
        <v>703</v>
      </c>
    </row>
    <row r="60" spans="1:8" ht="35.25" customHeight="1">
      <c r="A60" s="186" t="s">
        <v>212</v>
      </c>
      <c r="B60" s="199" t="s">
        <v>235</v>
      </c>
      <c r="C60" s="207" t="s">
        <v>178</v>
      </c>
      <c r="D60" s="195">
        <f>('[1]Передача эл-энергии'!$BP$27+'[1]Передача эл-энергии'!$BP$43+'[1]Передача эл-энергии'!$BP$44+'[1]Передача эл-энергии'!$BP$25)/1000</f>
        <v>13.295223603889564</v>
      </c>
      <c r="E60" s="198">
        <f>('[1]Передача эл-энергии'!$BR$25+'[1]Передача эл-энергии'!$BR$27+'[1]Передача эл-энергии'!$BR$43+'[1]Передача эл-энергии'!$BR$44)/1000</f>
        <v>14.196230730000002</v>
      </c>
      <c r="F60" s="197">
        <f t="shared" si="1"/>
        <v>0.90100712611043754</v>
      </c>
      <c r="G60" s="192">
        <f t="shared" si="2"/>
        <v>106.77692344976315</v>
      </c>
      <c r="H60" s="193" t="s">
        <v>703</v>
      </c>
    </row>
    <row r="61" spans="1:8" ht="35.25" customHeight="1">
      <c r="A61" s="186" t="s">
        <v>236</v>
      </c>
      <c r="B61" s="199" t="s">
        <v>237</v>
      </c>
      <c r="C61" s="207" t="s">
        <v>178</v>
      </c>
      <c r="D61" s="195">
        <f>'[1]Передача эл-энергии'!$BP$30/1000</f>
        <v>9.6468495499999989</v>
      </c>
      <c r="E61" s="198">
        <f>'[1]Передача эл-энергии'!$BR$30/1000</f>
        <v>7.3289233000000005</v>
      </c>
      <c r="F61" s="197">
        <f t="shared" si="1"/>
        <v>-2.3179262499999984</v>
      </c>
      <c r="G61" s="192">
        <f t="shared" si="2"/>
        <v>75.972194466327096</v>
      </c>
      <c r="H61" s="193" t="s">
        <v>703</v>
      </c>
    </row>
    <row r="62" spans="1:8" ht="35.25" customHeight="1">
      <c r="A62" s="186" t="s">
        <v>238</v>
      </c>
      <c r="B62" s="210" t="s">
        <v>239</v>
      </c>
      <c r="C62" s="207" t="s">
        <v>178</v>
      </c>
      <c r="D62" s="195">
        <f>D67+D63</f>
        <v>16.286084779743714</v>
      </c>
      <c r="E62" s="198">
        <f>E67+E63</f>
        <v>18.914029369999998</v>
      </c>
      <c r="F62" s="197">
        <f t="shared" si="1"/>
        <v>2.6279445902562841</v>
      </c>
      <c r="G62" s="192">
        <f t="shared" si="2"/>
        <v>116.13613477884424</v>
      </c>
      <c r="H62" s="193" t="s">
        <v>703</v>
      </c>
    </row>
    <row r="63" spans="1:8" ht="35.25" customHeight="1">
      <c r="A63" s="186" t="s">
        <v>240</v>
      </c>
      <c r="B63" s="199" t="s">
        <v>241</v>
      </c>
      <c r="C63" s="207" t="s">
        <v>178</v>
      </c>
      <c r="D63" s="195">
        <f>'[1]СВОД по элементам'!$BP$50/1000</f>
        <v>14.964394642193703</v>
      </c>
      <c r="E63" s="198">
        <f>'[1]СВОД по элементам'!$BR$50/1000</f>
        <v>16.982288359999998</v>
      </c>
      <c r="F63" s="197">
        <f t="shared" si="1"/>
        <v>2.0178937178062952</v>
      </c>
      <c r="G63" s="192">
        <f t="shared" si="2"/>
        <v>113.4846331312102</v>
      </c>
      <c r="H63" s="193" t="s">
        <v>703</v>
      </c>
    </row>
    <row r="64" spans="1:8" ht="35.25" customHeight="1">
      <c r="A64" s="186" t="s">
        <v>242</v>
      </c>
      <c r="B64" s="199" t="s">
        <v>243</v>
      </c>
      <c r="C64" s="207" t="s">
        <v>178</v>
      </c>
      <c r="D64" s="189" t="s">
        <v>383</v>
      </c>
      <c r="E64" s="190" t="s">
        <v>383</v>
      </c>
      <c r="F64" s="191" t="s">
        <v>703</v>
      </c>
      <c r="G64" s="191" t="s">
        <v>703</v>
      </c>
      <c r="H64" s="193" t="s">
        <v>703</v>
      </c>
    </row>
    <row r="65" spans="1:8" ht="35.25" customHeight="1">
      <c r="A65" s="186" t="s">
        <v>244</v>
      </c>
      <c r="B65" s="199" t="s">
        <v>245</v>
      </c>
      <c r="C65" s="207" t="s">
        <v>178</v>
      </c>
      <c r="D65" s="189" t="s">
        <v>383</v>
      </c>
      <c r="E65" s="190" t="s">
        <v>383</v>
      </c>
      <c r="F65" s="191" t="s">
        <v>703</v>
      </c>
      <c r="G65" s="191" t="s">
        <v>703</v>
      </c>
      <c r="H65" s="193" t="s">
        <v>703</v>
      </c>
    </row>
    <row r="66" spans="1:8" ht="35.25" customHeight="1">
      <c r="A66" s="186" t="s">
        <v>246</v>
      </c>
      <c r="B66" s="199" t="s">
        <v>873</v>
      </c>
      <c r="C66" s="207" t="s">
        <v>178</v>
      </c>
      <c r="D66" s="189" t="s">
        <v>383</v>
      </c>
      <c r="E66" s="190" t="s">
        <v>383</v>
      </c>
      <c r="F66" s="191" t="s">
        <v>703</v>
      </c>
      <c r="G66" s="191" t="s">
        <v>703</v>
      </c>
      <c r="H66" s="193" t="s">
        <v>703</v>
      </c>
    </row>
    <row r="67" spans="1:8" ht="35.25" customHeight="1">
      <c r="A67" s="186" t="s">
        <v>248</v>
      </c>
      <c r="B67" s="199" t="s">
        <v>249</v>
      </c>
      <c r="C67" s="207" t="s">
        <v>178</v>
      </c>
      <c r="D67" s="195">
        <f>('[1]СВОД по элементам'!$BP$51-'[1]Прочая деятельность'!$BP$51)/1000</f>
        <v>1.3216901375500092</v>
      </c>
      <c r="E67" s="198">
        <f>('[1]СВОД по элементам'!$BR$51-'[1]Прочая деятельность'!$BR$51)/1000</f>
        <v>1.9317410099999996</v>
      </c>
      <c r="F67" s="197">
        <f t="shared" si="1"/>
        <v>0.61005087244999046</v>
      </c>
      <c r="G67" s="192">
        <f t="shared" si="2"/>
        <v>146.15687558816393</v>
      </c>
      <c r="H67" s="193" t="s">
        <v>703</v>
      </c>
    </row>
    <row r="68" spans="1:8" ht="35.25" customHeight="1">
      <c r="A68" s="186" t="s">
        <v>250</v>
      </c>
      <c r="B68" s="210" t="s">
        <v>251</v>
      </c>
      <c r="C68" s="207" t="s">
        <v>178</v>
      </c>
      <c r="D68" s="195">
        <f>('[1]СВОД по элементам'!$BP$74+'[1]СВОД по элементам'!$BP$78+'[1]СВОД по элементам'!$BP$79-'[1]Прочая деятельность'!$BP$74-'[1]Прочая деятельность'!$BP$78-'[1]Прочая деятельность'!$BP$79)/1000</f>
        <v>119.80200745448765</v>
      </c>
      <c r="E68" s="198">
        <f>('[1]СВОД по элементам'!$BR$74+'[1]СВОД по элементам'!$BR$78+'[1]СВОД по элементам'!$BR$79-'[1]Прочая деятельность'!$BR$74-'[1]Прочая деятельность'!$BR$78-'[1]Прочая деятельность'!$BR$79)/1000+'[1]СВОД по элементам'!$BR$80/1000</f>
        <v>149.87904017999998</v>
      </c>
      <c r="F68" s="197">
        <f t="shared" si="1"/>
        <v>30.077032725512325</v>
      </c>
      <c r="G68" s="192">
        <f t="shared" si="2"/>
        <v>125.10561664581329</v>
      </c>
      <c r="H68" s="193" t="s">
        <v>703</v>
      </c>
    </row>
    <row r="69" spans="1:8" ht="35.25" customHeight="1">
      <c r="A69" s="186" t="s">
        <v>252</v>
      </c>
      <c r="B69" s="210" t="s">
        <v>253</v>
      </c>
      <c r="C69" s="207" t="s">
        <v>178</v>
      </c>
      <c r="D69" s="195">
        <f>('[1]СВОД по элементам'!$BP$88-'[1]Прочая деятельность'!$BP$88)/1000</f>
        <v>55.821637687333542</v>
      </c>
      <c r="E69" s="198">
        <f>('[1]СВОД по элементам'!$BR$88-'[1]Прочая деятельность'!$BR$88)/1000</f>
        <v>58.976278430000008</v>
      </c>
      <c r="F69" s="197">
        <f t="shared" si="1"/>
        <v>3.1546407426664658</v>
      </c>
      <c r="G69" s="192">
        <f t="shared" si="2"/>
        <v>105.65128662175076</v>
      </c>
      <c r="H69" s="193" t="s">
        <v>703</v>
      </c>
    </row>
    <row r="70" spans="1:8" ht="35.25" customHeight="1">
      <c r="A70" s="186" t="s">
        <v>254</v>
      </c>
      <c r="B70" s="210" t="s">
        <v>255</v>
      </c>
      <c r="C70" s="207" t="s">
        <v>178</v>
      </c>
      <c r="D70" s="195">
        <f>D71+D72</f>
        <v>6.4704205808926423</v>
      </c>
      <c r="E70" s="198">
        <f>E71+E72</f>
        <v>5.4810080799999996</v>
      </c>
      <c r="F70" s="197">
        <f t="shared" si="1"/>
        <v>-0.98941250089264265</v>
      </c>
      <c r="G70" s="192">
        <f t="shared" si="2"/>
        <v>84.708683330193253</v>
      </c>
      <c r="H70" s="193" t="s">
        <v>703</v>
      </c>
    </row>
    <row r="71" spans="1:8" ht="35.25" customHeight="1">
      <c r="A71" s="186" t="s">
        <v>256</v>
      </c>
      <c r="B71" s="199" t="s">
        <v>257</v>
      </c>
      <c r="C71" s="207" t="s">
        <v>178</v>
      </c>
      <c r="D71" s="195">
        <f>[1]СВОД!$BP$248/1000</f>
        <v>5.8622049767259758</v>
      </c>
      <c r="E71" s="198">
        <f>[1]СВОД!$BR$248/1000</f>
        <v>4.877675</v>
      </c>
      <c r="F71" s="197">
        <f t="shared" si="1"/>
        <v>-0.98452997672597586</v>
      </c>
      <c r="G71" s="192">
        <f t="shared" si="2"/>
        <v>83.205466532904609</v>
      </c>
      <c r="H71" s="193" t="s">
        <v>703</v>
      </c>
    </row>
    <row r="72" spans="1:8" ht="35.25" customHeight="1">
      <c r="A72" s="186" t="s">
        <v>258</v>
      </c>
      <c r="B72" s="199" t="s">
        <v>259</v>
      </c>
      <c r="C72" s="207" t="s">
        <v>178</v>
      </c>
      <c r="D72" s="195">
        <f>('[1]СВОД по элементам'!$BP$98+'[1]СВОД по элементам'!$BP$101)/1000</f>
        <v>0.60821560416666676</v>
      </c>
      <c r="E72" s="198">
        <f>('[1]СВОД по элементам'!$BR$98+'[1]СВОД по элементам'!$BR$101+'[1]СВОД по элементам'!$BR$103)/1000</f>
        <v>0.60333307999999997</v>
      </c>
      <c r="F72" s="197">
        <f t="shared" si="1"/>
        <v>-4.8825241666667907E-3</v>
      </c>
      <c r="G72" s="192">
        <f t="shared" si="2"/>
        <v>99.197237931217416</v>
      </c>
      <c r="H72" s="193" t="s">
        <v>703</v>
      </c>
    </row>
    <row r="73" spans="1:8" ht="35.25" customHeight="1">
      <c r="A73" s="186" t="s">
        <v>260</v>
      </c>
      <c r="B73" s="210" t="s">
        <v>261</v>
      </c>
      <c r="C73" s="207" t="s">
        <v>178</v>
      </c>
      <c r="D73" s="195">
        <f t="shared" ref="D73:E73" si="3">SUM(D75:D76)</f>
        <v>70.833417830635767</v>
      </c>
      <c r="E73" s="198">
        <f t="shared" si="3"/>
        <v>66.04159447041819</v>
      </c>
      <c r="F73" s="197">
        <f t="shared" si="1"/>
        <v>-4.7918233602175775</v>
      </c>
      <c r="G73" s="192">
        <f t="shared" si="2"/>
        <v>93.235080973115075</v>
      </c>
      <c r="H73" s="193" t="s">
        <v>703</v>
      </c>
    </row>
    <row r="74" spans="1:8" ht="35.25" customHeight="1">
      <c r="A74" s="186" t="s">
        <v>262</v>
      </c>
      <c r="B74" s="199" t="s">
        <v>263</v>
      </c>
      <c r="C74" s="207" t="s">
        <v>178</v>
      </c>
      <c r="D74" s="189"/>
      <c r="E74" s="190"/>
      <c r="F74" s="191" t="s">
        <v>703</v>
      </c>
      <c r="G74" s="191" t="s">
        <v>703</v>
      </c>
      <c r="H74" s="193" t="s">
        <v>703</v>
      </c>
    </row>
    <row r="75" spans="1:8" ht="35.25" customHeight="1">
      <c r="A75" s="186" t="s">
        <v>264</v>
      </c>
      <c r="B75" s="199" t="s">
        <v>265</v>
      </c>
      <c r="C75" s="207" t="s">
        <v>178</v>
      </c>
      <c r="D75" s="195">
        <f>('[1]СВОД по элементам'!$BP$89+'[1]СВОД по элементам'!$BP$99-'[1]Прочая деятельность'!$BP$99)/1000</f>
        <v>28.269689874900003</v>
      </c>
      <c r="E75" s="198">
        <f>('[1]СВОД по элементам'!$BR$89+'[1]СВОД по элементам'!$BR$99-'[1]Прочая деятельность'!$BR$99)/1000</f>
        <v>28.187687620000002</v>
      </c>
      <c r="F75" s="197">
        <f t="shared" si="1"/>
        <v>-8.2002254900000793E-2</v>
      </c>
      <c r="G75" s="192">
        <f t="shared" si="2"/>
        <v>99.709928707167009</v>
      </c>
      <c r="H75" s="193" t="s">
        <v>703</v>
      </c>
    </row>
    <row r="76" spans="1:8" ht="35.25" customHeight="1">
      <c r="A76" s="213" t="s">
        <v>266</v>
      </c>
      <c r="B76" s="214" t="s">
        <v>267</v>
      </c>
      <c r="C76" s="215" t="s">
        <v>178</v>
      </c>
      <c r="D76" s="322">
        <f>D44-D53-D62-D68-D69-D70-D75</f>
        <v>42.563727955735764</v>
      </c>
      <c r="E76" s="202">
        <f>E44-E53-E62-E68-E69-E70-E75</f>
        <v>37.853906850418184</v>
      </c>
      <c r="F76" s="197">
        <f t="shared" si="1"/>
        <v>-4.7098211053175802</v>
      </c>
      <c r="G76" s="192">
        <f t="shared" si="2"/>
        <v>88.934660257636338</v>
      </c>
      <c r="H76" s="205" t="s">
        <v>703</v>
      </c>
    </row>
    <row r="77" spans="1:8" ht="35.25" customHeight="1">
      <c r="A77" s="178" t="s">
        <v>268</v>
      </c>
      <c r="B77" s="216" t="s">
        <v>269</v>
      </c>
      <c r="C77" s="180" t="s">
        <v>178</v>
      </c>
      <c r="D77" s="217" t="s">
        <v>383</v>
      </c>
      <c r="E77" s="218" t="s">
        <v>383</v>
      </c>
      <c r="F77" s="219" t="s">
        <v>703</v>
      </c>
      <c r="G77" s="219" t="s">
        <v>703</v>
      </c>
      <c r="H77" s="185" t="s">
        <v>703</v>
      </c>
    </row>
    <row r="78" spans="1:8" ht="35.25" customHeight="1">
      <c r="A78" s="186" t="s">
        <v>270</v>
      </c>
      <c r="B78" s="199" t="s">
        <v>271</v>
      </c>
      <c r="C78" s="188" t="s">
        <v>178</v>
      </c>
      <c r="D78" s="195">
        <f>D61</f>
        <v>9.6468495499999989</v>
      </c>
      <c r="E78" s="198">
        <f>E61</f>
        <v>7.3289233000000005</v>
      </c>
      <c r="F78" s="197">
        <f t="shared" si="1"/>
        <v>-2.3179262499999984</v>
      </c>
      <c r="G78" s="192">
        <f t="shared" si="2"/>
        <v>75.972194466327096</v>
      </c>
      <c r="H78" s="193" t="s">
        <v>703</v>
      </c>
    </row>
    <row r="79" spans="1:8" ht="35.25" customHeight="1">
      <c r="A79" s="186" t="s">
        <v>272</v>
      </c>
      <c r="B79" s="199" t="s">
        <v>273</v>
      </c>
      <c r="C79" s="188" t="s">
        <v>178</v>
      </c>
      <c r="D79" s="189" t="s">
        <v>383</v>
      </c>
      <c r="E79" s="190" t="s">
        <v>383</v>
      </c>
      <c r="F79" s="191" t="s">
        <v>703</v>
      </c>
      <c r="G79" s="191" t="s">
        <v>703</v>
      </c>
      <c r="H79" s="193" t="s">
        <v>703</v>
      </c>
    </row>
    <row r="80" spans="1:8" ht="35.25" customHeight="1">
      <c r="A80" s="220" t="s">
        <v>274</v>
      </c>
      <c r="B80" s="221" t="s">
        <v>275</v>
      </c>
      <c r="C80" s="200" t="s">
        <v>178</v>
      </c>
      <c r="D80" s="222" t="s">
        <v>383</v>
      </c>
      <c r="E80" s="223" t="s">
        <v>383</v>
      </c>
      <c r="F80" s="203" t="s">
        <v>703</v>
      </c>
      <c r="G80" s="203" t="s">
        <v>703</v>
      </c>
      <c r="H80" s="205" t="s">
        <v>703</v>
      </c>
    </row>
    <row r="81" spans="1:8" ht="35.25" customHeight="1">
      <c r="A81" s="224" t="s">
        <v>276</v>
      </c>
      <c r="B81" s="225" t="s">
        <v>874</v>
      </c>
      <c r="C81" s="226" t="s">
        <v>178</v>
      </c>
      <c r="D81" s="323">
        <f>SUM(D83:D95)</f>
        <v>-13.917635451847161</v>
      </c>
      <c r="E81" s="323">
        <f>SUM(E83:E95)</f>
        <v>-68.930205828909664</v>
      </c>
      <c r="F81" s="197">
        <f t="shared" si="1"/>
        <v>-55.012570377062502</v>
      </c>
      <c r="G81" s="192">
        <f t="shared" si="2"/>
        <v>495.2723906830106</v>
      </c>
      <c r="H81" s="227" t="s">
        <v>703</v>
      </c>
    </row>
    <row r="82" spans="1:8" ht="35.25" customHeight="1">
      <c r="A82" s="186" t="s">
        <v>278</v>
      </c>
      <c r="B82" s="187" t="s">
        <v>871</v>
      </c>
      <c r="C82" s="188" t="s">
        <v>178</v>
      </c>
      <c r="D82" s="190" t="s">
        <v>383</v>
      </c>
      <c r="E82" s="190" t="s">
        <v>383</v>
      </c>
      <c r="F82" s="191" t="s">
        <v>703</v>
      </c>
      <c r="G82" s="191" t="s">
        <v>703</v>
      </c>
      <c r="H82" s="193" t="s">
        <v>703</v>
      </c>
    </row>
    <row r="83" spans="1:8" ht="35.25" customHeight="1">
      <c r="A83" s="186" t="s">
        <v>279</v>
      </c>
      <c r="B83" s="199" t="s">
        <v>182</v>
      </c>
      <c r="C83" s="188" t="s">
        <v>178</v>
      </c>
      <c r="D83" s="190" t="s">
        <v>383</v>
      </c>
      <c r="E83" s="190" t="s">
        <v>383</v>
      </c>
      <c r="F83" s="191" t="s">
        <v>703</v>
      </c>
      <c r="G83" s="191" t="s">
        <v>703</v>
      </c>
      <c r="H83" s="193" t="s">
        <v>703</v>
      </c>
    </row>
    <row r="84" spans="1:8" ht="35.25" customHeight="1">
      <c r="A84" s="186" t="s">
        <v>280</v>
      </c>
      <c r="B84" s="199" t="s">
        <v>184</v>
      </c>
      <c r="C84" s="188" t="s">
        <v>178</v>
      </c>
      <c r="D84" s="190" t="s">
        <v>383</v>
      </c>
      <c r="E84" s="190" t="s">
        <v>383</v>
      </c>
      <c r="F84" s="191" t="s">
        <v>703</v>
      </c>
      <c r="G84" s="191" t="s">
        <v>703</v>
      </c>
      <c r="H84" s="193" t="s">
        <v>703</v>
      </c>
    </row>
    <row r="85" spans="1:8" ht="35.25" customHeight="1">
      <c r="A85" s="186" t="s">
        <v>281</v>
      </c>
      <c r="B85" s="199" t="s">
        <v>186</v>
      </c>
      <c r="C85" s="188" t="s">
        <v>178</v>
      </c>
      <c r="D85" s="190" t="s">
        <v>383</v>
      </c>
      <c r="E85" s="190" t="s">
        <v>383</v>
      </c>
      <c r="F85" s="191" t="s">
        <v>703</v>
      </c>
      <c r="G85" s="191" t="s">
        <v>703</v>
      </c>
      <c r="H85" s="193" t="s">
        <v>703</v>
      </c>
    </row>
    <row r="86" spans="1:8" ht="35.25" customHeight="1">
      <c r="A86" s="186" t="s">
        <v>282</v>
      </c>
      <c r="B86" s="187" t="s">
        <v>188</v>
      </c>
      <c r="C86" s="188" t="s">
        <v>178</v>
      </c>
      <c r="D86" s="190" t="s">
        <v>383</v>
      </c>
      <c r="E86" s="190" t="s">
        <v>383</v>
      </c>
      <c r="F86" s="191" t="s">
        <v>703</v>
      </c>
      <c r="G86" s="191" t="s">
        <v>703</v>
      </c>
      <c r="H86" s="193" t="s">
        <v>703</v>
      </c>
    </row>
    <row r="87" spans="1:8" ht="35.25" customHeight="1">
      <c r="A87" s="186" t="s">
        <v>283</v>
      </c>
      <c r="B87" s="187" t="s">
        <v>190</v>
      </c>
      <c r="C87" s="188" t="s">
        <v>178</v>
      </c>
      <c r="D87" s="198">
        <f>D29-D44</f>
        <v>-46.510739191753942</v>
      </c>
      <c r="E87" s="198">
        <f>E29-E44</f>
        <v>-71.59628585356964</v>
      </c>
      <c r="F87" s="197">
        <f t="shared" si="1"/>
        <v>-25.085546661815698</v>
      </c>
      <c r="G87" s="192">
        <f t="shared" si="2"/>
        <v>153.93495587845484</v>
      </c>
      <c r="H87" s="193" t="s">
        <v>703</v>
      </c>
    </row>
    <row r="88" spans="1:8" ht="35.25" customHeight="1">
      <c r="A88" s="186" t="s">
        <v>284</v>
      </c>
      <c r="B88" s="187" t="s">
        <v>192</v>
      </c>
      <c r="C88" s="188" t="s">
        <v>178</v>
      </c>
      <c r="D88" s="190" t="s">
        <v>383</v>
      </c>
      <c r="E88" s="190" t="s">
        <v>383</v>
      </c>
      <c r="F88" s="191" t="s">
        <v>703</v>
      </c>
      <c r="G88" s="191" t="s">
        <v>703</v>
      </c>
      <c r="H88" s="193" t="s">
        <v>703</v>
      </c>
    </row>
    <row r="89" spans="1:8" ht="35.25" customHeight="1">
      <c r="A89" s="186" t="s">
        <v>285</v>
      </c>
      <c r="B89" s="187" t="s">
        <v>194</v>
      </c>
      <c r="C89" s="188" t="s">
        <v>178</v>
      </c>
      <c r="D89" s="190"/>
      <c r="E89" s="228">
        <f>E31-E46</f>
        <v>0</v>
      </c>
      <c r="F89" s="191" t="s">
        <v>703</v>
      </c>
      <c r="G89" s="191" t="s">
        <v>703</v>
      </c>
      <c r="H89" s="193" t="s">
        <v>703</v>
      </c>
    </row>
    <row r="90" spans="1:8" ht="35.25" customHeight="1">
      <c r="A90" s="186" t="s">
        <v>286</v>
      </c>
      <c r="B90" s="187" t="s">
        <v>196</v>
      </c>
      <c r="C90" s="188" t="s">
        <v>178</v>
      </c>
      <c r="D90" s="190" t="s">
        <v>383</v>
      </c>
      <c r="E90" s="190" t="s">
        <v>383</v>
      </c>
      <c r="F90" s="191" t="s">
        <v>703</v>
      </c>
      <c r="G90" s="191" t="s">
        <v>703</v>
      </c>
      <c r="H90" s="193" t="s">
        <v>703</v>
      </c>
    </row>
    <row r="91" spans="1:8" ht="35.25" customHeight="1">
      <c r="A91" s="186" t="s">
        <v>287</v>
      </c>
      <c r="B91" s="187" t="s">
        <v>198</v>
      </c>
      <c r="C91" s="188" t="s">
        <v>178</v>
      </c>
      <c r="D91" s="190" t="s">
        <v>383</v>
      </c>
      <c r="E91" s="190" t="s">
        <v>383</v>
      </c>
      <c r="F91" s="191" t="s">
        <v>703</v>
      </c>
      <c r="G91" s="191" t="s">
        <v>703</v>
      </c>
      <c r="H91" s="193" t="s">
        <v>703</v>
      </c>
    </row>
    <row r="92" spans="1:8" ht="35.25" customHeight="1">
      <c r="A92" s="186" t="s">
        <v>288</v>
      </c>
      <c r="B92" s="187" t="s">
        <v>200</v>
      </c>
      <c r="C92" s="188" t="s">
        <v>178</v>
      </c>
      <c r="D92" s="190" t="s">
        <v>383</v>
      </c>
      <c r="E92" s="190" t="s">
        <v>383</v>
      </c>
      <c r="F92" s="191" t="s">
        <v>703</v>
      </c>
      <c r="G92" s="191" t="s">
        <v>703</v>
      </c>
      <c r="H92" s="193" t="s">
        <v>703</v>
      </c>
    </row>
    <row r="93" spans="1:8" ht="35.25" customHeight="1">
      <c r="A93" s="186" t="s">
        <v>289</v>
      </c>
      <c r="B93" s="199" t="s">
        <v>872</v>
      </c>
      <c r="C93" s="188" t="s">
        <v>178</v>
      </c>
      <c r="D93" s="190" t="s">
        <v>383</v>
      </c>
      <c r="E93" s="190" t="s">
        <v>383</v>
      </c>
      <c r="F93" s="191" t="s">
        <v>703</v>
      </c>
      <c r="G93" s="191" t="s">
        <v>703</v>
      </c>
      <c r="H93" s="193" t="s">
        <v>703</v>
      </c>
    </row>
    <row r="94" spans="1:8" ht="35.25" customHeight="1">
      <c r="A94" s="186" t="s">
        <v>290</v>
      </c>
      <c r="B94" s="199" t="s">
        <v>204</v>
      </c>
      <c r="C94" s="188" t="s">
        <v>178</v>
      </c>
      <c r="D94" s="190" t="s">
        <v>383</v>
      </c>
      <c r="E94" s="190" t="s">
        <v>383</v>
      </c>
      <c r="F94" s="191" t="s">
        <v>703</v>
      </c>
      <c r="G94" s="191" t="s">
        <v>703</v>
      </c>
      <c r="H94" s="193" t="s">
        <v>703</v>
      </c>
    </row>
    <row r="95" spans="1:8" ht="35.25" customHeight="1">
      <c r="A95" s="186" t="s">
        <v>291</v>
      </c>
      <c r="B95" s="187" t="s">
        <v>206</v>
      </c>
      <c r="C95" s="188" t="s">
        <v>178</v>
      </c>
      <c r="D95" s="198">
        <f>D37-D52</f>
        <v>32.59310373990678</v>
      </c>
      <c r="E95" s="198">
        <f>E37-E52</f>
        <v>2.6660800246599763</v>
      </c>
      <c r="F95" s="191" t="s">
        <v>703</v>
      </c>
      <c r="G95" s="191" t="s">
        <v>703</v>
      </c>
      <c r="H95" s="193" t="s">
        <v>703</v>
      </c>
    </row>
    <row r="96" spans="1:8" ht="35.25" customHeight="1">
      <c r="A96" s="186" t="s">
        <v>292</v>
      </c>
      <c r="B96" s="229" t="s">
        <v>875</v>
      </c>
      <c r="C96" s="188" t="s">
        <v>178</v>
      </c>
      <c r="D96" s="198">
        <f>D97-D103</f>
        <v>-14.942189539432706</v>
      </c>
      <c r="E96" s="198">
        <f>E97-E103</f>
        <v>-9.743472490000002</v>
      </c>
      <c r="F96" s="197">
        <f t="shared" si="1"/>
        <v>5.1987170494327035</v>
      </c>
      <c r="G96" s="192">
        <f t="shared" si="2"/>
        <v>65.207796115066031</v>
      </c>
      <c r="H96" s="193" t="s">
        <v>703</v>
      </c>
    </row>
    <row r="97" spans="1:8" ht="35.25" customHeight="1">
      <c r="A97" s="186" t="s">
        <v>102</v>
      </c>
      <c r="B97" s="187" t="s">
        <v>294</v>
      </c>
      <c r="C97" s="188" t="s">
        <v>178</v>
      </c>
      <c r="D97" s="198"/>
      <c r="E97" s="198">
        <f>E99+E100+E102</f>
        <v>8.9388340100000008</v>
      </c>
      <c r="F97" s="191" t="s">
        <v>703</v>
      </c>
      <c r="G97" s="191" t="s">
        <v>703</v>
      </c>
      <c r="H97" s="193" t="s">
        <v>703</v>
      </c>
    </row>
    <row r="98" spans="1:8" ht="35.25" customHeight="1">
      <c r="A98" s="186" t="s">
        <v>295</v>
      </c>
      <c r="B98" s="199" t="s">
        <v>296</v>
      </c>
      <c r="C98" s="188" t="s">
        <v>178</v>
      </c>
      <c r="D98" s="190" t="s">
        <v>383</v>
      </c>
      <c r="E98" s="190" t="s">
        <v>383</v>
      </c>
      <c r="F98" s="191" t="s">
        <v>703</v>
      </c>
      <c r="G98" s="191" t="s">
        <v>703</v>
      </c>
      <c r="H98" s="193" t="s">
        <v>703</v>
      </c>
    </row>
    <row r="99" spans="1:8" ht="35.25" customHeight="1">
      <c r="A99" s="186" t="s">
        <v>297</v>
      </c>
      <c r="B99" s="199" t="s">
        <v>298</v>
      </c>
      <c r="C99" s="188" t="s">
        <v>178</v>
      </c>
      <c r="D99" s="190" t="s">
        <v>383</v>
      </c>
      <c r="E99" s="198">
        <f>'[1]СВОД по элементам'!$BR$172/1000</f>
        <v>4.5751639300000004</v>
      </c>
      <c r="F99" s="191" t="s">
        <v>703</v>
      </c>
      <c r="G99" s="191" t="s">
        <v>703</v>
      </c>
      <c r="H99" s="193" t="s">
        <v>703</v>
      </c>
    </row>
    <row r="100" spans="1:8" ht="35.25" customHeight="1">
      <c r="A100" s="186" t="s">
        <v>299</v>
      </c>
      <c r="B100" s="199" t="s">
        <v>300</v>
      </c>
      <c r="C100" s="188" t="s">
        <v>178</v>
      </c>
      <c r="D100" s="190" t="s">
        <v>383</v>
      </c>
      <c r="E100" s="190">
        <f>E101</f>
        <v>0</v>
      </c>
      <c r="F100" s="191" t="s">
        <v>703</v>
      </c>
      <c r="G100" s="191" t="s">
        <v>703</v>
      </c>
      <c r="H100" s="193" t="s">
        <v>703</v>
      </c>
    </row>
    <row r="101" spans="1:8" ht="35.25" customHeight="1">
      <c r="A101" s="186" t="s">
        <v>301</v>
      </c>
      <c r="B101" s="211" t="s">
        <v>302</v>
      </c>
      <c r="C101" s="188" t="s">
        <v>178</v>
      </c>
      <c r="D101" s="190" t="s">
        <v>383</v>
      </c>
      <c r="E101" s="190">
        <v>0</v>
      </c>
      <c r="F101" s="191" t="s">
        <v>703</v>
      </c>
      <c r="G101" s="191" t="s">
        <v>703</v>
      </c>
      <c r="H101" s="193" t="s">
        <v>703</v>
      </c>
    </row>
    <row r="102" spans="1:8" ht="35.25" customHeight="1">
      <c r="A102" s="186" t="s">
        <v>303</v>
      </c>
      <c r="B102" s="199" t="s">
        <v>304</v>
      </c>
      <c r="C102" s="188" t="s">
        <v>178</v>
      </c>
      <c r="D102" s="190"/>
      <c r="E102" s="198">
        <f>'[1]СВОД по элементам'!$BR$175/1000</f>
        <v>4.3636700799999995</v>
      </c>
      <c r="F102" s="191" t="s">
        <v>703</v>
      </c>
      <c r="G102" s="191" t="s">
        <v>703</v>
      </c>
      <c r="H102" s="193" t="s">
        <v>703</v>
      </c>
    </row>
    <row r="103" spans="1:8" ht="35.25" customHeight="1">
      <c r="A103" s="186" t="s">
        <v>103</v>
      </c>
      <c r="B103" s="210" t="s">
        <v>261</v>
      </c>
      <c r="C103" s="188" t="s">
        <v>178</v>
      </c>
      <c r="D103" s="198">
        <f>D104+D105+D108</f>
        <v>14.942189539432706</v>
      </c>
      <c r="E103" s="198">
        <f>E104+E105+E106+E108</f>
        <v>18.682306500000003</v>
      </c>
      <c r="F103" s="197">
        <f t="shared" ref="F103:F160" si="4">E103-D103</f>
        <v>3.7401169605672973</v>
      </c>
      <c r="G103" s="192">
        <f t="shared" ref="G103:G160" si="5">E103/D103*100</f>
        <v>125.03058170087498</v>
      </c>
      <c r="H103" s="193" t="s">
        <v>703</v>
      </c>
    </row>
    <row r="104" spans="1:8" ht="35.25" customHeight="1">
      <c r="A104" s="186" t="s">
        <v>305</v>
      </c>
      <c r="B104" s="199" t="s">
        <v>306</v>
      </c>
      <c r="C104" s="188" t="s">
        <v>178</v>
      </c>
      <c r="D104" s="196">
        <f>('[1]СВОД по элементам'!$BP$202)/1000</f>
        <v>10.400279517111358</v>
      </c>
      <c r="E104" s="198">
        <f>('[1]СВОД по элементам'!$BR$202)/1000</f>
        <v>12.139072600000002</v>
      </c>
      <c r="F104" s="197">
        <f t="shared" si="4"/>
        <v>1.7387930828886446</v>
      </c>
      <c r="G104" s="192">
        <f t="shared" si="5"/>
        <v>116.71871491557361</v>
      </c>
      <c r="H104" s="193" t="s">
        <v>703</v>
      </c>
    </row>
    <row r="105" spans="1:8" ht="35.25" customHeight="1">
      <c r="A105" s="186" t="s">
        <v>307</v>
      </c>
      <c r="B105" s="199" t="s">
        <v>308</v>
      </c>
      <c r="C105" s="188" t="s">
        <v>178</v>
      </c>
      <c r="D105" s="230">
        <f>'[1]СВОД по элементам'!$BP$173/1000</f>
        <v>3.4071750608713471</v>
      </c>
      <c r="E105" s="230">
        <f>'[1]СВОД по элементам'!$BR$173/1000</f>
        <v>3.4070448600000001</v>
      </c>
      <c r="F105" s="191" t="s">
        <v>703</v>
      </c>
      <c r="G105" s="191" t="s">
        <v>703</v>
      </c>
      <c r="H105" s="193" t="s">
        <v>703</v>
      </c>
    </row>
    <row r="106" spans="1:8" ht="35.25" customHeight="1">
      <c r="A106" s="186" t="s">
        <v>309</v>
      </c>
      <c r="B106" s="199" t="s">
        <v>310</v>
      </c>
      <c r="C106" s="188" t="s">
        <v>178</v>
      </c>
      <c r="D106" s="190" t="s">
        <v>383</v>
      </c>
      <c r="E106" s="190">
        <f>E107</f>
        <v>0</v>
      </c>
      <c r="F106" s="191" t="s">
        <v>703</v>
      </c>
      <c r="G106" s="191" t="s">
        <v>703</v>
      </c>
      <c r="H106" s="193" t="s">
        <v>703</v>
      </c>
    </row>
    <row r="107" spans="1:8" ht="35.25" customHeight="1">
      <c r="A107" s="186" t="s">
        <v>311</v>
      </c>
      <c r="B107" s="211" t="s">
        <v>876</v>
      </c>
      <c r="C107" s="188" t="s">
        <v>178</v>
      </c>
      <c r="D107" s="190" t="s">
        <v>383</v>
      </c>
      <c r="E107" s="190"/>
      <c r="F107" s="191" t="s">
        <v>703</v>
      </c>
      <c r="G107" s="191" t="s">
        <v>703</v>
      </c>
      <c r="H107" s="193" t="s">
        <v>703</v>
      </c>
    </row>
    <row r="108" spans="1:8" ht="35.25" customHeight="1">
      <c r="A108" s="186" t="s">
        <v>312</v>
      </c>
      <c r="B108" s="199" t="s">
        <v>313</v>
      </c>
      <c r="C108" s="188" t="s">
        <v>178</v>
      </c>
      <c r="D108" s="198">
        <f>'[1]СВОД по элементам'!$BP$204/1000+'[1]СВОД по элементам'!$BP$197/1000</f>
        <v>1.13473496145</v>
      </c>
      <c r="E108" s="198">
        <f>'[1]СВОД по элементам'!$BR$189/1000-'[1]СВОД по элементам'!$BR$202/1000</f>
        <v>3.1361890399999997</v>
      </c>
      <c r="F108" s="197">
        <f t="shared" si="4"/>
        <v>2.0014540785499997</v>
      </c>
      <c r="G108" s="192">
        <f t="shared" si="5"/>
        <v>276.38075379227575</v>
      </c>
      <c r="H108" s="193" t="s">
        <v>703</v>
      </c>
    </row>
    <row r="109" spans="1:8" ht="35.25" customHeight="1">
      <c r="A109" s="186" t="s">
        <v>314</v>
      </c>
      <c r="B109" s="229" t="s">
        <v>877</v>
      </c>
      <c r="C109" s="188" t="s">
        <v>178</v>
      </c>
      <c r="D109" s="198">
        <f t="shared" ref="D109" si="6">D81+D96</f>
        <v>-28.859824991279865</v>
      </c>
      <c r="E109" s="198">
        <f>E81+E96</f>
        <v>-78.673678318909666</v>
      </c>
      <c r="F109" s="197">
        <f t="shared" si="4"/>
        <v>-49.813853327629801</v>
      </c>
      <c r="G109" s="192">
        <f t="shared" si="5"/>
        <v>272.60622107958483</v>
      </c>
      <c r="H109" s="193" t="s">
        <v>703</v>
      </c>
    </row>
    <row r="110" spans="1:8" ht="35.25" customHeight="1">
      <c r="A110" s="186" t="s">
        <v>108</v>
      </c>
      <c r="B110" s="187" t="s">
        <v>316</v>
      </c>
      <c r="C110" s="188" t="s">
        <v>178</v>
      </c>
      <c r="D110" s="190" t="s">
        <v>383</v>
      </c>
      <c r="E110" s="190" t="s">
        <v>383</v>
      </c>
      <c r="F110" s="191" t="s">
        <v>703</v>
      </c>
      <c r="G110" s="191" t="s">
        <v>703</v>
      </c>
      <c r="H110" s="193" t="s">
        <v>703</v>
      </c>
    </row>
    <row r="111" spans="1:8" ht="35.25" customHeight="1">
      <c r="A111" s="186" t="s">
        <v>317</v>
      </c>
      <c r="B111" s="199" t="s">
        <v>182</v>
      </c>
      <c r="C111" s="188" t="s">
        <v>178</v>
      </c>
      <c r="D111" s="190" t="s">
        <v>383</v>
      </c>
      <c r="E111" s="190" t="s">
        <v>383</v>
      </c>
      <c r="F111" s="191" t="s">
        <v>703</v>
      </c>
      <c r="G111" s="191" t="s">
        <v>703</v>
      </c>
      <c r="H111" s="193" t="s">
        <v>703</v>
      </c>
    </row>
    <row r="112" spans="1:8" ht="35.25" customHeight="1">
      <c r="A112" s="186" t="s">
        <v>318</v>
      </c>
      <c r="B112" s="199" t="s">
        <v>184</v>
      </c>
      <c r="C112" s="188" t="s">
        <v>178</v>
      </c>
      <c r="D112" s="190" t="s">
        <v>383</v>
      </c>
      <c r="E112" s="190" t="s">
        <v>383</v>
      </c>
      <c r="F112" s="191" t="s">
        <v>703</v>
      </c>
      <c r="G112" s="191" t="s">
        <v>703</v>
      </c>
      <c r="H112" s="193" t="s">
        <v>703</v>
      </c>
    </row>
    <row r="113" spans="1:8" ht="35.25" customHeight="1">
      <c r="A113" s="186" t="s">
        <v>319</v>
      </c>
      <c r="B113" s="199" t="s">
        <v>186</v>
      </c>
      <c r="C113" s="188" t="s">
        <v>178</v>
      </c>
      <c r="D113" s="190" t="s">
        <v>383</v>
      </c>
      <c r="E113" s="190" t="s">
        <v>383</v>
      </c>
      <c r="F113" s="191" t="s">
        <v>703</v>
      </c>
      <c r="G113" s="191" t="s">
        <v>703</v>
      </c>
      <c r="H113" s="193" t="s">
        <v>703</v>
      </c>
    </row>
    <row r="114" spans="1:8" ht="35.25" customHeight="1">
      <c r="A114" s="186" t="s">
        <v>109</v>
      </c>
      <c r="B114" s="187" t="s">
        <v>188</v>
      </c>
      <c r="C114" s="188" t="s">
        <v>178</v>
      </c>
      <c r="D114" s="190" t="s">
        <v>383</v>
      </c>
      <c r="E114" s="190" t="s">
        <v>383</v>
      </c>
      <c r="F114" s="191" t="s">
        <v>703</v>
      </c>
      <c r="G114" s="191" t="s">
        <v>703</v>
      </c>
      <c r="H114" s="193" t="s">
        <v>703</v>
      </c>
    </row>
    <row r="115" spans="1:8" ht="35.25" customHeight="1">
      <c r="A115" s="186" t="s">
        <v>110</v>
      </c>
      <c r="B115" s="187" t="s">
        <v>190</v>
      </c>
      <c r="C115" s="188" t="s">
        <v>178</v>
      </c>
      <c r="D115" s="196">
        <f>D29-D44-E103</f>
        <v>-65.193045691753952</v>
      </c>
      <c r="E115" s="198">
        <f>E29-E44-E103</f>
        <v>-90.27859235356965</v>
      </c>
      <c r="F115" s="197">
        <f t="shared" si="4"/>
        <v>-25.085546661815698</v>
      </c>
      <c r="G115" s="192">
        <f t="shared" si="5"/>
        <v>138.47886901990327</v>
      </c>
      <c r="H115" s="193" t="s">
        <v>703</v>
      </c>
    </row>
    <row r="116" spans="1:8" ht="35.25" customHeight="1">
      <c r="A116" s="186" t="s">
        <v>111</v>
      </c>
      <c r="B116" s="187" t="s">
        <v>192</v>
      </c>
      <c r="C116" s="188" t="s">
        <v>178</v>
      </c>
      <c r="D116" s="190" t="s">
        <v>383</v>
      </c>
      <c r="E116" s="190" t="s">
        <v>383</v>
      </c>
      <c r="F116" s="191" t="s">
        <v>703</v>
      </c>
      <c r="G116" s="191" t="s">
        <v>703</v>
      </c>
      <c r="H116" s="193" t="s">
        <v>703</v>
      </c>
    </row>
    <row r="117" spans="1:8" ht="35.25" customHeight="1">
      <c r="A117" s="186" t="s">
        <v>112</v>
      </c>
      <c r="B117" s="187" t="s">
        <v>194</v>
      </c>
      <c r="C117" s="188" t="s">
        <v>178</v>
      </c>
      <c r="D117" s="190"/>
      <c r="E117" s="198">
        <f>E31-E46</f>
        <v>0</v>
      </c>
      <c r="F117" s="191" t="s">
        <v>703</v>
      </c>
      <c r="G117" s="191" t="s">
        <v>703</v>
      </c>
      <c r="H117" s="193" t="s">
        <v>703</v>
      </c>
    </row>
    <row r="118" spans="1:8" ht="35.25" customHeight="1">
      <c r="A118" s="186" t="s">
        <v>113</v>
      </c>
      <c r="B118" s="187" t="s">
        <v>196</v>
      </c>
      <c r="C118" s="188" t="s">
        <v>178</v>
      </c>
      <c r="D118" s="190" t="s">
        <v>383</v>
      </c>
      <c r="E118" s="190" t="s">
        <v>383</v>
      </c>
      <c r="F118" s="191" t="s">
        <v>703</v>
      </c>
      <c r="G118" s="191" t="s">
        <v>703</v>
      </c>
      <c r="H118" s="193" t="s">
        <v>703</v>
      </c>
    </row>
    <row r="119" spans="1:8" ht="35.25" customHeight="1">
      <c r="A119" s="186" t="s">
        <v>320</v>
      </c>
      <c r="B119" s="187" t="s">
        <v>198</v>
      </c>
      <c r="C119" s="188" t="s">
        <v>178</v>
      </c>
      <c r="D119" s="190" t="s">
        <v>383</v>
      </c>
      <c r="E119" s="190" t="s">
        <v>383</v>
      </c>
      <c r="F119" s="191" t="s">
        <v>703</v>
      </c>
      <c r="G119" s="191" t="s">
        <v>703</v>
      </c>
      <c r="H119" s="193" t="s">
        <v>703</v>
      </c>
    </row>
    <row r="120" spans="1:8" ht="35.25" customHeight="1">
      <c r="A120" s="186" t="s">
        <v>321</v>
      </c>
      <c r="B120" s="187" t="s">
        <v>200</v>
      </c>
      <c r="C120" s="188" t="s">
        <v>178</v>
      </c>
      <c r="D120" s="190" t="s">
        <v>383</v>
      </c>
      <c r="E120" s="190" t="s">
        <v>383</v>
      </c>
      <c r="F120" s="191" t="s">
        <v>703</v>
      </c>
      <c r="G120" s="191" t="s">
        <v>703</v>
      </c>
      <c r="H120" s="193" t="s">
        <v>703</v>
      </c>
    </row>
    <row r="121" spans="1:8" ht="35.25" customHeight="1">
      <c r="A121" s="186" t="s">
        <v>322</v>
      </c>
      <c r="B121" s="199" t="s">
        <v>872</v>
      </c>
      <c r="C121" s="188" t="s">
        <v>178</v>
      </c>
      <c r="D121" s="190" t="s">
        <v>383</v>
      </c>
      <c r="E121" s="190" t="s">
        <v>383</v>
      </c>
      <c r="F121" s="191" t="s">
        <v>703</v>
      </c>
      <c r="G121" s="191" t="s">
        <v>703</v>
      </c>
      <c r="H121" s="193" t="s">
        <v>703</v>
      </c>
    </row>
    <row r="122" spans="1:8" ht="35.25" customHeight="1">
      <c r="A122" s="186" t="s">
        <v>323</v>
      </c>
      <c r="B122" s="199" t="s">
        <v>204</v>
      </c>
      <c r="C122" s="188" t="s">
        <v>178</v>
      </c>
      <c r="D122" s="190" t="s">
        <v>383</v>
      </c>
      <c r="E122" s="190" t="s">
        <v>383</v>
      </c>
      <c r="F122" s="191" t="s">
        <v>703</v>
      </c>
      <c r="G122" s="191" t="s">
        <v>703</v>
      </c>
      <c r="H122" s="193" t="s">
        <v>703</v>
      </c>
    </row>
    <row r="123" spans="1:8" ht="35.25" customHeight="1">
      <c r="A123" s="186" t="s">
        <v>324</v>
      </c>
      <c r="B123" s="187" t="s">
        <v>206</v>
      </c>
      <c r="C123" s="188" t="s">
        <v>178</v>
      </c>
      <c r="D123" s="190" t="s">
        <v>383</v>
      </c>
      <c r="E123" s="198">
        <f>E109-E115-E117</f>
        <v>11.604914034659984</v>
      </c>
      <c r="F123" s="191" t="s">
        <v>703</v>
      </c>
      <c r="G123" s="191" t="s">
        <v>703</v>
      </c>
      <c r="H123" s="193" t="s">
        <v>703</v>
      </c>
    </row>
    <row r="124" spans="1:8" ht="35.25" customHeight="1">
      <c r="A124" s="186" t="s">
        <v>325</v>
      </c>
      <c r="B124" s="229" t="s">
        <v>326</v>
      </c>
      <c r="C124" s="188" t="s">
        <v>178</v>
      </c>
      <c r="D124" s="198">
        <f>D125</f>
        <v>-3.5738830665436989</v>
      </c>
      <c r="E124" s="198">
        <f>E125</f>
        <v>-13.484873580000002</v>
      </c>
      <c r="F124" s="197">
        <f t="shared" si="4"/>
        <v>-9.9109905134563032</v>
      </c>
      <c r="G124" s="191" t="s">
        <v>703</v>
      </c>
      <c r="H124" s="193" t="s">
        <v>703</v>
      </c>
    </row>
    <row r="125" spans="1:8" ht="35.25" customHeight="1">
      <c r="A125" s="186" t="s">
        <v>114</v>
      </c>
      <c r="B125" s="187" t="s">
        <v>871</v>
      </c>
      <c r="C125" s="188" t="s">
        <v>178</v>
      </c>
      <c r="D125" s="198">
        <f>D130</f>
        <v>-3.5738830665436989</v>
      </c>
      <c r="E125" s="198">
        <f>E130</f>
        <v>-13.484873580000002</v>
      </c>
      <c r="F125" s="191" t="s">
        <v>703</v>
      </c>
      <c r="G125" s="191" t="s">
        <v>703</v>
      </c>
      <c r="H125" s="193" t="s">
        <v>703</v>
      </c>
    </row>
    <row r="126" spans="1:8" ht="35.25" customHeight="1">
      <c r="A126" s="186" t="s">
        <v>327</v>
      </c>
      <c r="B126" s="199" t="s">
        <v>182</v>
      </c>
      <c r="C126" s="188" t="s">
        <v>178</v>
      </c>
      <c r="D126" s="190" t="s">
        <v>383</v>
      </c>
      <c r="E126" s="190" t="s">
        <v>383</v>
      </c>
      <c r="F126" s="191" t="s">
        <v>703</v>
      </c>
      <c r="G126" s="191" t="s">
        <v>703</v>
      </c>
      <c r="H126" s="193" t="s">
        <v>703</v>
      </c>
    </row>
    <row r="127" spans="1:8" ht="35.25" customHeight="1">
      <c r="A127" s="186" t="s">
        <v>328</v>
      </c>
      <c r="B127" s="199" t="s">
        <v>184</v>
      </c>
      <c r="C127" s="188" t="s">
        <v>178</v>
      </c>
      <c r="D127" s="190" t="s">
        <v>383</v>
      </c>
      <c r="E127" s="190" t="s">
        <v>383</v>
      </c>
      <c r="F127" s="191" t="s">
        <v>703</v>
      </c>
      <c r="G127" s="191" t="s">
        <v>703</v>
      </c>
      <c r="H127" s="193" t="s">
        <v>703</v>
      </c>
    </row>
    <row r="128" spans="1:8" ht="35.25" customHeight="1">
      <c r="A128" s="186" t="s">
        <v>329</v>
      </c>
      <c r="B128" s="199" t="s">
        <v>186</v>
      </c>
      <c r="C128" s="188" t="s">
        <v>178</v>
      </c>
      <c r="D128" s="190" t="s">
        <v>383</v>
      </c>
      <c r="E128" s="190" t="s">
        <v>383</v>
      </c>
      <c r="F128" s="191" t="s">
        <v>703</v>
      </c>
      <c r="G128" s="191" t="s">
        <v>703</v>
      </c>
      <c r="H128" s="193" t="s">
        <v>703</v>
      </c>
    </row>
    <row r="129" spans="1:8" ht="35.25" customHeight="1">
      <c r="A129" s="186" t="s">
        <v>115</v>
      </c>
      <c r="B129" s="210" t="s">
        <v>330</v>
      </c>
      <c r="C129" s="188" t="s">
        <v>178</v>
      </c>
      <c r="D129" s="190" t="s">
        <v>383</v>
      </c>
      <c r="E129" s="190" t="s">
        <v>383</v>
      </c>
      <c r="F129" s="191" t="s">
        <v>703</v>
      </c>
      <c r="G129" s="191" t="s">
        <v>703</v>
      </c>
      <c r="H129" s="193" t="s">
        <v>703</v>
      </c>
    </row>
    <row r="130" spans="1:8" ht="35.25" customHeight="1">
      <c r="A130" s="186" t="s">
        <v>116</v>
      </c>
      <c r="B130" s="210" t="s">
        <v>331</v>
      </c>
      <c r="C130" s="188" t="s">
        <v>178</v>
      </c>
      <c r="D130" s="198">
        <f>(-'[1]СВОД по элементам'!$BP$209+'[1]СВОД по элементам'!$BP$210)/1000+'[1]СВОД по элементам'!$BP$211/1000</f>
        <v>-3.5738830665436989</v>
      </c>
      <c r="E130" s="198">
        <f>(-'[1]СВОД по элементам'!$BR$209+'[1]СВОД по элементам'!$BR$210)/1000+'[1]СВОД по элементам'!$BR$211/1000</f>
        <v>-13.484873580000002</v>
      </c>
      <c r="F130" s="197">
        <f t="shared" si="4"/>
        <v>-9.9109905134563032</v>
      </c>
      <c r="G130" s="191" t="s">
        <v>703</v>
      </c>
      <c r="H130" s="193" t="s">
        <v>703</v>
      </c>
    </row>
    <row r="131" spans="1:8" ht="35.25" customHeight="1">
      <c r="A131" s="186" t="s">
        <v>117</v>
      </c>
      <c r="B131" s="210" t="s">
        <v>332</v>
      </c>
      <c r="C131" s="188" t="s">
        <v>178</v>
      </c>
      <c r="D131" s="190" t="s">
        <v>383</v>
      </c>
      <c r="E131" s="190" t="s">
        <v>383</v>
      </c>
      <c r="F131" s="191" t="s">
        <v>703</v>
      </c>
      <c r="G131" s="191" t="s">
        <v>703</v>
      </c>
      <c r="H131" s="193" t="s">
        <v>703</v>
      </c>
    </row>
    <row r="132" spans="1:8" ht="35.25" customHeight="1">
      <c r="A132" s="186" t="s">
        <v>118</v>
      </c>
      <c r="B132" s="210" t="s">
        <v>333</v>
      </c>
      <c r="C132" s="188" t="s">
        <v>178</v>
      </c>
      <c r="D132" s="190" t="s">
        <v>383</v>
      </c>
      <c r="E132" s="190" t="s">
        <v>383</v>
      </c>
      <c r="F132" s="191" t="s">
        <v>703</v>
      </c>
      <c r="G132" s="191" t="s">
        <v>703</v>
      </c>
      <c r="H132" s="193" t="s">
        <v>703</v>
      </c>
    </row>
    <row r="133" spans="1:8" ht="35.25" customHeight="1">
      <c r="A133" s="186" t="s">
        <v>119</v>
      </c>
      <c r="B133" s="210" t="s">
        <v>334</v>
      </c>
      <c r="C133" s="188" t="s">
        <v>178</v>
      </c>
      <c r="D133" s="190" t="s">
        <v>383</v>
      </c>
      <c r="E133" s="190" t="s">
        <v>383</v>
      </c>
      <c r="F133" s="191" t="s">
        <v>703</v>
      </c>
      <c r="G133" s="191" t="s">
        <v>703</v>
      </c>
      <c r="H133" s="193" t="s">
        <v>703</v>
      </c>
    </row>
    <row r="134" spans="1:8" ht="35.25" customHeight="1">
      <c r="A134" s="186" t="s">
        <v>335</v>
      </c>
      <c r="B134" s="210" t="s">
        <v>336</v>
      </c>
      <c r="C134" s="188" t="s">
        <v>178</v>
      </c>
      <c r="D134" s="190" t="s">
        <v>383</v>
      </c>
      <c r="E134" s="190" t="s">
        <v>383</v>
      </c>
      <c r="F134" s="191" t="s">
        <v>703</v>
      </c>
      <c r="G134" s="191" t="s">
        <v>703</v>
      </c>
      <c r="H134" s="193" t="s">
        <v>703</v>
      </c>
    </row>
    <row r="135" spans="1:8" ht="35.25" customHeight="1">
      <c r="A135" s="186" t="s">
        <v>337</v>
      </c>
      <c r="B135" s="210" t="s">
        <v>200</v>
      </c>
      <c r="C135" s="188" t="s">
        <v>178</v>
      </c>
      <c r="D135" s="190" t="s">
        <v>383</v>
      </c>
      <c r="E135" s="190" t="s">
        <v>383</v>
      </c>
      <c r="F135" s="191" t="s">
        <v>703</v>
      </c>
      <c r="G135" s="191" t="s">
        <v>703</v>
      </c>
      <c r="H135" s="193" t="s">
        <v>703</v>
      </c>
    </row>
    <row r="136" spans="1:8" ht="35.25" customHeight="1">
      <c r="A136" s="186" t="s">
        <v>338</v>
      </c>
      <c r="B136" s="199" t="s">
        <v>202</v>
      </c>
      <c r="C136" s="188" t="s">
        <v>178</v>
      </c>
      <c r="D136" s="190" t="s">
        <v>383</v>
      </c>
      <c r="E136" s="190" t="s">
        <v>383</v>
      </c>
      <c r="F136" s="191" t="s">
        <v>703</v>
      </c>
      <c r="G136" s="191" t="s">
        <v>703</v>
      </c>
      <c r="H136" s="193" t="s">
        <v>703</v>
      </c>
    </row>
    <row r="137" spans="1:8" ht="35.25" customHeight="1">
      <c r="A137" s="186" t="s">
        <v>339</v>
      </c>
      <c r="B137" s="199" t="s">
        <v>204</v>
      </c>
      <c r="C137" s="188" t="s">
        <v>178</v>
      </c>
      <c r="D137" s="190" t="s">
        <v>383</v>
      </c>
      <c r="E137" s="190" t="s">
        <v>383</v>
      </c>
      <c r="F137" s="191" t="s">
        <v>703</v>
      </c>
      <c r="G137" s="191" t="s">
        <v>703</v>
      </c>
      <c r="H137" s="193" t="s">
        <v>703</v>
      </c>
    </row>
    <row r="138" spans="1:8" ht="35.25" customHeight="1">
      <c r="A138" s="186" t="s">
        <v>340</v>
      </c>
      <c r="B138" s="210" t="s">
        <v>341</v>
      </c>
      <c r="C138" s="188" t="s">
        <v>178</v>
      </c>
      <c r="D138" s="190" t="s">
        <v>383</v>
      </c>
      <c r="E138" s="190">
        <v>0</v>
      </c>
      <c r="F138" s="191" t="s">
        <v>703</v>
      </c>
      <c r="G138" s="191" t="s">
        <v>703</v>
      </c>
      <c r="H138" s="193" t="s">
        <v>703</v>
      </c>
    </row>
    <row r="139" spans="1:8" ht="35.25" customHeight="1">
      <c r="A139" s="186" t="s">
        <v>342</v>
      </c>
      <c r="B139" s="229" t="s">
        <v>343</v>
      </c>
      <c r="C139" s="188" t="s">
        <v>178</v>
      </c>
      <c r="D139" s="198">
        <f>D109-D124</f>
        <v>-25.285941924736164</v>
      </c>
      <c r="E139" s="198">
        <f>E109-E124</f>
        <v>-65.188804738909667</v>
      </c>
      <c r="F139" s="197">
        <f t="shared" si="4"/>
        <v>-39.902862814173503</v>
      </c>
      <c r="G139" s="192">
        <f t="shared" si="5"/>
        <v>257.8065113530069</v>
      </c>
      <c r="H139" s="193" t="s">
        <v>703</v>
      </c>
    </row>
    <row r="140" spans="1:8" ht="35.25" customHeight="1">
      <c r="A140" s="186" t="s">
        <v>120</v>
      </c>
      <c r="B140" s="187" t="s">
        <v>871</v>
      </c>
      <c r="C140" s="188" t="s">
        <v>178</v>
      </c>
      <c r="D140" s="190" t="s">
        <v>383</v>
      </c>
      <c r="E140" s="190" t="s">
        <v>383</v>
      </c>
      <c r="F140" s="191" t="s">
        <v>703</v>
      </c>
      <c r="G140" s="191" t="s">
        <v>703</v>
      </c>
      <c r="H140" s="193" t="s">
        <v>703</v>
      </c>
    </row>
    <row r="141" spans="1:8" ht="35.25" customHeight="1">
      <c r="A141" s="186" t="s">
        <v>344</v>
      </c>
      <c r="B141" s="199" t="s">
        <v>182</v>
      </c>
      <c r="C141" s="188" t="s">
        <v>178</v>
      </c>
      <c r="D141" s="190" t="s">
        <v>383</v>
      </c>
      <c r="E141" s="190" t="s">
        <v>383</v>
      </c>
      <c r="F141" s="191" t="s">
        <v>703</v>
      </c>
      <c r="G141" s="191" t="s">
        <v>703</v>
      </c>
      <c r="H141" s="193" t="s">
        <v>703</v>
      </c>
    </row>
    <row r="142" spans="1:8" ht="35.25" customHeight="1">
      <c r="A142" s="186" t="s">
        <v>345</v>
      </c>
      <c r="B142" s="199" t="s">
        <v>184</v>
      </c>
      <c r="C142" s="188" t="s">
        <v>178</v>
      </c>
      <c r="D142" s="190" t="s">
        <v>383</v>
      </c>
      <c r="E142" s="190" t="s">
        <v>383</v>
      </c>
      <c r="F142" s="191" t="s">
        <v>703</v>
      </c>
      <c r="G142" s="191" t="s">
        <v>703</v>
      </c>
      <c r="H142" s="193" t="s">
        <v>703</v>
      </c>
    </row>
    <row r="143" spans="1:8" ht="35.25" customHeight="1">
      <c r="A143" s="186" t="s">
        <v>346</v>
      </c>
      <c r="B143" s="199" t="s">
        <v>186</v>
      </c>
      <c r="C143" s="188" t="s">
        <v>178</v>
      </c>
      <c r="D143" s="190" t="s">
        <v>383</v>
      </c>
      <c r="E143" s="190" t="s">
        <v>383</v>
      </c>
      <c r="F143" s="191" t="s">
        <v>703</v>
      </c>
      <c r="G143" s="191" t="s">
        <v>703</v>
      </c>
      <c r="H143" s="193" t="s">
        <v>703</v>
      </c>
    </row>
    <row r="144" spans="1:8" ht="35.25" customHeight="1">
      <c r="A144" s="186" t="s">
        <v>121</v>
      </c>
      <c r="B144" s="187" t="s">
        <v>188</v>
      </c>
      <c r="C144" s="188" t="s">
        <v>178</v>
      </c>
      <c r="D144" s="190" t="s">
        <v>383</v>
      </c>
      <c r="E144" s="190" t="s">
        <v>383</v>
      </c>
      <c r="F144" s="191" t="s">
        <v>703</v>
      </c>
      <c r="G144" s="191" t="s">
        <v>703</v>
      </c>
      <c r="H144" s="193" t="s">
        <v>703</v>
      </c>
    </row>
    <row r="145" spans="1:8" ht="35.25" customHeight="1">
      <c r="A145" s="186" t="s">
        <v>122</v>
      </c>
      <c r="B145" s="187" t="s">
        <v>190</v>
      </c>
      <c r="C145" s="188" t="s">
        <v>178</v>
      </c>
      <c r="D145" s="198">
        <f>D139</f>
        <v>-25.285941924736164</v>
      </c>
      <c r="E145" s="198">
        <f>E115-E130</f>
        <v>-76.793718773569651</v>
      </c>
      <c r="F145" s="197">
        <f t="shared" si="4"/>
        <v>-51.507776848833487</v>
      </c>
      <c r="G145" s="192">
        <f t="shared" si="5"/>
        <v>303.70123842784602</v>
      </c>
      <c r="H145" s="193" t="s">
        <v>703</v>
      </c>
    </row>
    <row r="146" spans="1:8" ht="35.25" customHeight="1">
      <c r="A146" s="186" t="s">
        <v>123</v>
      </c>
      <c r="B146" s="187" t="s">
        <v>192</v>
      </c>
      <c r="C146" s="188" t="s">
        <v>178</v>
      </c>
      <c r="D146" s="190" t="s">
        <v>383</v>
      </c>
      <c r="E146" s="190" t="s">
        <v>383</v>
      </c>
      <c r="F146" s="191" t="s">
        <v>703</v>
      </c>
      <c r="G146" s="191" t="s">
        <v>703</v>
      </c>
      <c r="H146" s="193" t="s">
        <v>703</v>
      </c>
    </row>
    <row r="147" spans="1:8" ht="35.25" customHeight="1">
      <c r="A147" s="186" t="s">
        <v>124</v>
      </c>
      <c r="B147" s="187" t="s">
        <v>194</v>
      </c>
      <c r="C147" s="188" t="s">
        <v>178</v>
      </c>
      <c r="D147" s="198">
        <f>D117</f>
        <v>0</v>
      </c>
      <c r="E147" s="198">
        <f>E117</f>
        <v>0</v>
      </c>
      <c r="F147" s="191" t="s">
        <v>703</v>
      </c>
      <c r="G147" s="191" t="s">
        <v>703</v>
      </c>
      <c r="H147" s="193" t="s">
        <v>703</v>
      </c>
    </row>
    <row r="148" spans="1:8" ht="35.25" customHeight="1">
      <c r="A148" s="186" t="s">
        <v>125</v>
      </c>
      <c r="B148" s="187" t="s">
        <v>196</v>
      </c>
      <c r="C148" s="188" t="s">
        <v>178</v>
      </c>
      <c r="D148" s="190" t="s">
        <v>383</v>
      </c>
      <c r="E148" s="190" t="s">
        <v>383</v>
      </c>
      <c r="F148" s="191" t="s">
        <v>703</v>
      </c>
      <c r="G148" s="191" t="s">
        <v>703</v>
      </c>
      <c r="H148" s="193" t="s">
        <v>703</v>
      </c>
    </row>
    <row r="149" spans="1:8" ht="35.25" customHeight="1">
      <c r="A149" s="186" t="s">
        <v>347</v>
      </c>
      <c r="B149" s="187" t="s">
        <v>198</v>
      </c>
      <c r="C149" s="188" t="s">
        <v>178</v>
      </c>
      <c r="D149" s="190" t="s">
        <v>383</v>
      </c>
      <c r="E149" s="190" t="s">
        <v>383</v>
      </c>
      <c r="F149" s="191" t="s">
        <v>703</v>
      </c>
      <c r="G149" s="191" t="s">
        <v>703</v>
      </c>
      <c r="H149" s="193" t="s">
        <v>703</v>
      </c>
    </row>
    <row r="150" spans="1:8" ht="35.25" customHeight="1">
      <c r="A150" s="186" t="s">
        <v>348</v>
      </c>
      <c r="B150" s="187" t="s">
        <v>200</v>
      </c>
      <c r="C150" s="188" t="s">
        <v>178</v>
      </c>
      <c r="D150" s="190" t="s">
        <v>383</v>
      </c>
      <c r="E150" s="190" t="s">
        <v>383</v>
      </c>
      <c r="F150" s="191" t="s">
        <v>703</v>
      </c>
      <c r="G150" s="191" t="s">
        <v>703</v>
      </c>
      <c r="H150" s="193" t="s">
        <v>703</v>
      </c>
    </row>
    <row r="151" spans="1:8" ht="35.25" customHeight="1">
      <c r="A151" s="186" t="s">
        <v>349</v>
      </c>
      <c r="B151" s="199" t="s">
        <v>872</v>
      </c>
      <c r="C151" s="188" t="s">
        <v>178</v>
      </c>
      <c r="D151" s="190" t="s">
        <v>383</v>
      </c>
      <c r="E151" s="190" t="s">
        <v>383</v>
      </c>
      <c r="F151" s="191" t="s">
        <v>703</v>
      </c>
      <c r="G151" s="191" t="s">
        <v>703</v>
      </c>
      <c r="H151" s="193" t="s">
        <v>703</v>
      </c>
    </row>
    <row r="152" spans="1:8" ht="35.25" customHeight="1">
      <c r="A152" s="186" t="s">
        <v>350</v>
      </c>
      <c r="B152" s="199" t="s">
        <v>204</v>
      </c>
      <c r="C152" s="188" t="s">
        <v>178</v>
      </c>
      <c r="D152" s="190" t="s">
        <v>383</v>
      </c>
      <c r="E152" s="190" t="s">
        <v>383</v>
      </c>
      <c r="F152" s="191" t="s">
        <v>703</v>
      </c>
      <c r="G152" s="191" t="s">
        <v>703</v>
      </c>
      <c r="H152" s="193" t="s">
        <v>703</v>
      </c>
    </row>
    <row r="153" spans="1:8" ht="35.25" customHeight="1">
      <c r="A153" s="186" t="s">
        <v>351</v>
      </c>
      <c r="B153" s="187" t="s">
        <v>206</v>
      </c>
      <c r="C153" s="188" t="s">
        <v>178</v>
      </c>
      <c r="D153" s="198">
        <f>D139-D145-D147</f>
        <v>0</v>
      </c>
      <c r="E153" s="198">
        <f>E139-E145-E147</f>
        <v>11.604914034659984</v>
      </c>
      <c r="F153" s="191" t="s">
        <v>703</v>
      </c>
      <c r="G153" s="191" t="s">
        <v>703</v>
      </c>
      <c r="H153" s="193" t="s">
        <v>703</v>
      </c>
    </row>
    <row r="154" spans="1:8" ht="35.25" customHeight="1">
      <c r="A154" s="186" t="s">
        <v>352</v>
      </c>
      <c r="B154" s="229" t="s">
        <v>353</v>
      </c>
      <c r="C154" s="188" t="s">
        <v>178</v>
      </c>
      <c r="D154" s="198">
        <f>SUM(D155:D158)</f>
        <v>-25.285941924736164</v>
      </c>
      <c r="E154" s="198">
        <f>SUM(E155:E158)</f>
        <v>-65.188804738909667</v>
      </c>
      <c r="F154" s="197">
        <f t="shared" si="4"/>
        <v>-39.902862814173503</v>
      </c>
      <c r="G154" s="191" t="s">
        <v>703</v>
      </c>
      <c r="H154" s="193" t="s">
        <v>703</v>
      </c>
    </row>
    <row r="155" spans="1:8" ht="35.25" customHeight="1">
      <c r="A155" s="186" t="s">
        <v>126</v>
      </c>
      <c r="B155" s="210" t="s">
        <v>878</v>
      </c>
      <c r="C155" s="188" t="s">
        <v>178</v>
      </c>
      <c r="D155" s="198">
        <f>D139</f>
        <v>-25.285941924736164</v>
      </c>
      <c r="E155" s="198">
        <f>E139</f>
        <v>-65.188804738909667</v>
      </c>
      <c r="F155" s="197">
        <f t="shared" si="4"/>
        <v>-39.902862814173503</v>
      </c>
      <c r="G155" s="191" t="s">
        <v>703</v>
      </c>
      <c r="H155" s="193" t="s">
        <v>703</v>
      </c>
    </row>
    <row r="156" spans="1:8" ht="35.25" customHeight="1">
      <c r="A156" s="186" t="s">
        <v>127</v>
      </c>
      <c r="B156" s="210" t="s">
        <v>879</v>
      </c>
      <c r="C156" s="188" t="s">
        <v>178</v>
      </c>
      <c r="D156" s="190" t="s">
        <v>383</v>
      </c>
      <c r="E156" s="190" t="s">
        <v>383</v>
      </c>
      <c r="F156" s="191" t="s">
        <v>703</v>
      </c>
      <c r="G156" s="191" t="s">
        <v>703</v>
      </c>
      <c r="H156" s="193" t="s">
        <v>703</v>
      </c>
    </row>
    <row r="157" spans="1:8" ht="35.25" customHeight="1">
      <c r="A157" s="186" t="s">
        <v>128</v>
      </c>
      <c r="B157" s="210" t="s">
        <v>357</v>
      </c>
      <c r="C157" s="188" t="s">
        <v>178</v>
      </c>
      <c r="D157" s="190" t="s">
        <v>383</v>
      </c>
      <c r="E157" s="190" t="s">
        <v>383</v>
      </c>
      <c r="F157" s="191" t="s">
        <v>703</v>
      </c>
      <c r="G157" s="191" t="s">
        <v>703</v>
      </c>
      <c r="H157" s="193" t="s">
        <v>703</v>
      </c>
    </row>
    <row r="158" spans="1:8" ht="35.25" customHeight="1">
      <c r="A158" s="220" t="s">
        <v>129</v>
      </c>
      <c r="B158" s="210" t="s">
        <v>880</v>
      </c>
      <c r="C158" s="188" t="s">
        <v>178</v>
      </c>
      <c r="D158" s="231" t="s">
        <v>383</v>
      </c>
      <c r="E158" s="231"/>
      <c r="F158" s="232" t="s">
        <v>703</v>
      </c>
      <c r="G158" s="232" t="s">
        <v>703</v>
      </c>
      <c r="H158" s="233" t="s">
        <v>703</v>
      </c>
    </row>
    <row r="159" spans="1:8" ht="35.25" customHeight="1">
      <c r="A159" s="178" t="s">
        <v>881</v>
      </c>
      <c r="B159" s="179" t="s">
        <v>269</v>
      </c>
      <c r="C159" s="180" t="s">
        <v>383</v>
      </c>
      <c r="D159" s="217" t="s">
        <v>383</v>
      </c>
      <c r="E159" s="218" t="s">
        <v>383</v>
      </c>
      <c r="F159" s="219" t="s">
        <v>703</v>
      </c>
      <c r="G159" s="219" t="s">
        <v>703</v>
      </c>
      <c r="H159" s="185" t="s">
        <v>703</v>
      </c>
    </row>
    <row r="160" spans="1:8" ht="35.25" customHeight="1">
      <c r="A160" s="186" t="s">
        <v>132</v>
      </c>
      <c r="B160" s="210" t="s">
        <v>882</v>
      </c>
      <c r="C160" s="188" t="s">
        <v>178</v>
      </c>
      <c r="D160" s="198">
        <f>D109+D105+D69</f>
        <v>30.368987756925023</v>
      </c>
      <c r="E160" s="198">
        <f>E109+E105+E69</f>
        <v>-16.290355028909659</v>
      </c>
      <c r="F160" s="197">
        <f t="shared" si="4"/>
        <v>-46.659342785834681</v>
      </c>
      <c r="G160" s="192">
        <f t="shared" si="5"/>
        <v>-53.641415905260061</v>
      </c>
      <c r="H160" s="193" t="s">
        <v>703</v>
      </c>
    </row>
    <row r="161" spans="1:8" ht="35.25" customHeight="1">
      <c r="A161" s="186" t="s">
        <v>133</v>
      </c>
      <c r="B161" s="210" t="s">
        <v>883</v>
      </c>
      <c r="C161" s="188" t="s">
        <v>178</v>
      </c>
      <c r="D161" s="189" t="s">
        <v>383</v>
      </c>
      <c r="E161" s="190" t="s">
        <v>383</v>
      </c>
      <c r="F161" s="191" t="s">
        <v>703</v>
      </c>
      <c r="G161" s="191" t="s">
        <v>703</v>
      </c>
      <c r="H161" s="193" t="s">
        <v>703</v>
      </c>
    </row>
    <row r="162" spans="1:8" ht="35.25" customHeight="1">
      <c r="A162" s="186" t="s">
        <v>884</v>
      </c>
      <c r="B162" s="199" t="s">
        <v>885</v>
      </c>
      <c r="C162" s="188" t="s">
        <v>178</v>
      </c>
      <c r="D162" s="189" t="s">
        <v>383</v>
      </c>
      <c r="E162" s="190" t="s">
        <v>383</v>
      </c>
      <c r="F162" s="191" t="s">
        <v>703</v>
      </c>
      <c r="G162" s="191" t="s">
        <v>703</v>
      </c>
      <c r="H162" s="193" t="s">
        <v>703</v>
      </c>
    </row>
    <row r="163" spans="1:8" ht="35.25" customHeight="1">
      <c r="A163" s="186" t="s">
        <v>134</v>
      </c>
      <c r="B163" s="210" t="s">
        <v>886</v>
      </c>
      <c r="C163" s="188" t="s">
        <v>178</v>
      </c>
      <c r="D163" s="189" t="s">
        <v>383</v>
      </c>
      <c r="E163" s="190" t="s">
        <v>383</v>
      </c>
      <c r="F163" s="191" t="s">
        <v>703</v>
      </c>
      <c r="G163" s="191" t="s">
        <v>703</v>
      </c>
      <c r="H163" s="193" t="s">
        <v>703</v>
      </c>
    </row>
    <row r="164" spans="1:8" ht="35.25" customHeight="1">
      <c r="A164" s="213" t="s">
        <v>887</v>
      </c>
      <c r="B164" s="199" t="s">
        <v>888</v>
      </c>
      <c r="C164" s="188" t="s">
        <v>178</v>
      </c>
      <c r="D164" s="189" t="s">
        <v>383</v>
      </c>
      <c r="E164" s="190" t="s">
        <v>383</v>
      </c>
      <c r="F164" s="232" t="s">
        <v>703</v>
      </c>
      <c r="G164" s="232" t="s">
        <v>703</v>
      </c>
      <c r="H164" s="233" t="s">
        <v>703</v>
      </c>
    </row>
    <row r="165" spans="1:8" ht="50.25" customHeight="1">
      <c r="A165" s="220" t="s">
        <v>135</v>
      </c>
      <c r="B165" s="234" t="s">
        <v>889</v>
      </c>
      <c r="C165" s="200" t="s">
        <v>383</v>
      </c>
      <c r="D165" s="222" t="s">
        <v>383</v>
      </c>
      <c r="E165" s="223" t="s">
        <v>383</v>
      </c>
      <c r="F165" s="203" t="s">
        <v>703</v>
      </c>
      <c r="G165" s="203" t="s">
        <v>703</v>
      </c>
      <c r="H165" s="205" t="s">
        <v>703</v>
      </c>
    </row>
    <row r="166" spans="1:8" ht="35.25" customHeight="1">
      <c r="A166" s="390" t="s">
        <v>890</v>
      </c>
      <c r="B166" s="391"/>
      <c r="C166" s="391"/>
      <c r="D166" s="391"/>
      <c r="E166" s="391"/>
      <c r="F166" s="391"/>
      <c r="G166" s="391"/>
      <c r="H166" s="392"/>
    </row>
    <row r="167" spans="1:8" ht="35.25" customHeight="1">
      <c r="A167" s="224" t="s">
        <v>485</v>
      </c>
      <c r="B167" s="225" t="s">
        <v>891</v>
      </c>
      <c r="C167" s="188" t="s">
        <v>178</v>
      </c>
      <c r="D167" s="235">
        <f>D23</f>
        <v>421.93883699376374</v>
      </c>
      <c r="E167" s="183">
        <f>E23</f>
        <v>347.60660074150854</v>
      </c>
      <c r="F167" s="197">
        <f t="shared" ref="F167:F212" si="7">E167-D167</f>
        <v>-74.3322362522552</v>
      </c>
      <c r="G167" s="192">
        <f t="shared" ref="G167:G212" si="8">E167/D167*100</f>
        <v>82.383172693497798</v>
      </c>
      <c r="H167" s="185" t="s">
        <v>703</v>
      </c>
    </row>
    <row r="168" spans="1:8" ht="35.25" customHeight="1">
      <c r="A168" s="186" t="s">
        <v>138</v>
      </c>
      <c r="B168" s="187" t="s">
        <v>871</v>
      </c>
      <c r="C168" s="188" t="s">
        <v>178</v>
      </c>
      <c r="D168" s="224">
        <v>0</v>
      </c>
      <c r="E168" s="236">
        <v>0</v>
      </c>
      <c r="F168" s="191" t="s">
        <v>703</v>
      </c>
      <c r="G168" s="191" t="s">
        <v>703</v>
      </c>
      <c r="H168" s="193" t="s">
        <v>703</v>
      </c>
    </row>
    <row r="169" spans="1:8" ht="35.25" customHeight="1">
      <c r="A169" s="186" t="s">
        <v>892</v>
      </c>
      <c r="B169" s="199" t="s">
        <v>182</v>
      </c>
      <c r="C169" s="188" t="s">
        <v>178</v>
      </c>
      <c r="D169" s="224">
        <v>0</v>
      </c>
      <c r="E169" s="236">
        <v>0</v>
      </c>
      <c r="F169" s="191" t="s">
        <v>703</v>
      </c>
      <c r="G169" s="191" t="s">
        <v>703</v>
      </c>
      <c r="H169" s="193" t="s">
        <v>703</v>
      </c>
    </row>
    <row r="170" spans="1:8" ht="35.25" customHeight="1">
      <c r="A170" s="186" t="s">
        <v>893</v>
      </c>
      <c r="B170" s="199" t="s">
        <v>184</v>
      </c>
      <c r="C170" s="188" t="s">
        <v>178</v>
      </c>
      <c r="D170" s="224">
        <v>0</v>
      </c>
      <c r="E170" s="236">
        <v>0</v>
      </c>
      <c r="F170" s="191" t="s">
        <v>703</v>
      </c>
      <c r="G170" s="191" t="s">
        <v>703</v>
      </c>
      <c r="H170" s="193" t="s">
        <v>703</v>
      </c>
    </row>
    <row r="171" spans="1:8" ht="35.25" customHeight="1">
      <c r="A171" s="186" t="s">
        <v>894</v>
      </c>
      <c r="B171" s="199" t="s">
        <v>186</v>
      </c>
      <c r="C171" s="188" t="s">
        <v>178</v>
      </c>
      <c r="D171" s="224">
        <v>0</v>
      </c>
      <c r="E171" s="236">
        <v>0</v>
      </c>
      <c r="F171" s="191" t="s">
        <v>703</v>
      </c>
      <c r="G171" s="191" t="s">
        <v>703</v>
      </c>
      <c r="H171" s="193" t="s">
        <v>703</v>
      </c>
    </row>
    <row r="172" spans="1:8" ht="35.25" customHeight="1">
      <c r="A172" s="186" t="s">
        <v>139</v>
      </c>
      <c r="B172" s="187" t="s">
        <v>188</v>
      </c>
      <c r="C172" s="188" t="s">
        <v>178</v>
      </c>
      <c r="D172" s="224">
        <v>0</v>
      </c>
      <c r="E172" s="236">
        <v>0</v>
      </c>
      <c r="F172" s="191" t="s">
        <v>703</v>
      </c>
      <c r="G172" s="191" t="s">
        <v>703</v>
      </c>
      <c r="H172" s="193" t="s">
        <v>703</v>
      </c>
    </row>
    <row r="173" spans="1:8" ht="35.25" customHeight="1">
      <c r="A173" s="186" t="s">
        <v>140</v>
      </c>
      <c r="B173" s="187" t="s">
        <v>190</v>
      </c>
      <c r="C173" s="188" t="s">
        <v>178</v>
      </c>
      <c r="D173" s="237">
        <f>D29</f>
        <v>248.06733163723601</v>
      </c>
      <c r="E173" s="238">
        <f t="shared" ref="E173:E183" si="9">E29</f>
        <v>252.29891303684852</v>
      </c>
      <c r="F173" s="197">
        <f t="shared" si="7"/>
        <v>4.2315813996125087</v>
      </c>
      <c r="G173" s="192">
        <f t="shared" si="8"/>
        <v>101.70581969487245</v>
      </c>
      <c r="H173" s="193" t="s">
        <v>703</v>
      </c>
    </row>
    <row r="174" spans="1:8" ht="35.25" customHeight="1">
      <c r="A174" s="186" t="s">
        <v>141</v>
      </c>
      <c r="B174" s="187" t="s">
        <v>192</v>
      </c>
      <c r="C174" s="188" t="s">
        <v>178</v>
      </c>
      <c r="D174" s="224">
        <v>0</v>
      </c>
      <c r="E174" s="238" t="str">
        <f t="shared" si="9"/>
        <v>-</v>
      </c>
      <c r="F174" s="191" t="s">
        <v>703</v>
      </c>
      <c r="G174" s="191" t="s">
        <v>703</v>
      </c>
      <c r="H174" s="193" t="s">
        <v>703</v>
      </c>
    </row>
    <row r="175" spans="1:8" ht="35.25" customHeight="1">
      <c r="A175" s="186" t="s">
        <v>142</v>
      </c>
      <c r="B175" s="187" t="s">
        <v>194</v>
      </c>
      <c r="C175" s="188" t="s">
        <v>178</v>
      </c>
      <c r="D175" s="238" t="str">
        <f>D31</f>
        <v>-</v>
      </c>
      <c r="E175" s="238">
        <f>E31</f>
        <v>0</v>
      </c>
      <c r="F175" s="191" t="s">
        <v>703</v>
      </c>
      <c r="G175" s="191" t="s">
        <v>703</v>
      </c>
      <c r="H175" s="193" t="s">
        <v>703</v>
      </c>
    </row>
    <row r="176" spans="1:8" ht="35.25" customHeight="1">
      <c r="A176" s="186" t="s">
        <v>143</v>
      </c>
      <c r="B176" s="187" t="s">
        <v>196</v>
      </c>
      <c r="C176" s="188" t="s">
        <v>178</v>
      </c>
      <c r="D176" s="224">
        <v>0</v>
      </c>
      <c r="E176" s="238" t="str">
        <f t="shared" si="9"/>
        <v>-</v>
      </c>
      <c r="F176" s="191" t="s">
        <v>703</v>
      </c>
      <c r="G176" s="191" t="s">
        <v>703</v>
      </c>
      <c r="H176" s="193" t="s">
        <v>703</v>
      </c>
    </row>
    <row r="177" spans="1:8" ht="35.25" customHeight="1">
      <c r="A177" s="186" t="s">
        <v>895</v>
      </c>
      <c r="B177" s="187" t="s">
        <v>198</v>
      </c>
      <c r="C177" s="188" t="s">
        <v>178</v>
      </c>
      <c r="D177" s="224">
        <v>0</v>
      </c>
      <c r="E177" s="238" t="str">
        <f t="shared" si="9"/>
        <v>-</v>
      </c>
      <c r="F177" s="191" t="s">
        <v>703</v>
      </c>
      <c r="G177" s="191" t="s">
        <v>703</v>
      </c>
      <c r="H177" s="193" t="s">
        <v>703</v>
      </c>
    </row>
    <row r="178" spans="1:8" ht="35.25" customHeight="1">
      <c r="A178" s="186" t="s">
        <v>896</v>
      </c>
      <c r="B178" s="187" t="s">
        <v>200</v>
      </c>
      <c r="C178" s="188" t="s">
        <v>178</v>
      </c>
      <c r="D178" s="224">
        <v>0</v>
      </c>
      <c r="E178" s="238" t="str">
        <f t="shared" si="9"/>
        <v>-</v>
      </c>
      <c r="F178" s="191" t="s">
        <v>703</v>
      </c>
      <c r="G178" s="191" t="s">
        <v>703</v>
      </c>
      <c r="H178" s="193" t="s">
        <v>703</v>
      </c>
    </row>
    <row r="179" spans="1:8" ht="35.25" customHeight="1">
      <c r="A179" s="186" t="s">
        <v>897</v>
      </c>
      <c r="B179" s="199" t="s">
        <v>872</v>
      </c>
      <c r="C179" s="188" t="s">
        <v>178</v>
      </c>
      <c r="D179" s="224">
        <v>0</v>
      </c>
      <c r="E179" s="238" t="str">
        <f t="shared" si="9"/>
        <v>-</v>
      </c>
      <c r="F179" s="191" t="s">
        <v>703</v>
      </c>
      <c r="G179" s="191" t="s">
        <v>703</v>
      </c>
      <c r="H179" s="193" t="s">
        <v>703</v>
      </c>
    </row>
    <row r="180" spans="1:8" ht="35.25" customHeight="1">
      <c r="A180" s="186" t="s">
        <v>898</v>
      </c>
      <c r="B180" s="199" t="s">
        <v>204</v>
      </c>
      <c r="C180" s="188" t="s">
        <v>178</v>
      </c>
      <c r="D180" s="224">
        <v>0</v>
      </c>
      <c r="E180" s="238" t="str">
        <f t="shared" si="9"/>
        <v>-</v>
      </c>
      <c r="F180" s="191" t="s">
        <v>703</v>
      </c>
      <c r="G180" s="191" t="s">
        <v>703</v>
      </c>
      <c r="H180" s="193" t="s">
        <v>703</v>
      </c>
    </row>
    <row r="181" spans="1:8" ht="35.25" customHeight="1">
      <c r="A181" s="186" t="s">
        <v>899</v>
      </c>
      <c r="B181" s="210" t="s">
        <v>900</v>
      </c>
      <c r="C181" s="188" t="s">
        <v>178</v>
      </c>
      <c r="D181" s="224">
        <v>0</v>
      </c>
      <c r="E181" s="238"/>
      <c r="F181" s="191" t="s">
        <v>703</v>
      </c>
      <c r="G181" s="191" t="s">
        <v>703</v>
      </c>
      <c r="H181" s="193" t="s">
        <v>703</v>
      </c>
    </row>
    <row r="182" spans="1:8" ht="35.25" customHeight="1">
      <c r="A182" s="186" t="s">
        <v>901</v>
      </c>
      <c r="B182" s="199" t="s">
        <v>902</v>
      </c>
      <c r="C182" s="188" t="s">
        <v>178</v>
      </c>
      <c r="D182" s="224">
        <v>0</v>
      </c>
      <c r="E182" s="238"/>
      <c r="F182" s="191" t="s">
        <v>703</v>
      </c>
      <c r="G182" s="191" t="s">
        <v>703</v>
      </c>
      <c r="H182" s="193" t="s">
        <v>703</v>
      </c>
    </row>
    <row r="183" spans="1:8" ht="35.25" customHeight="1">
      <c r="A183" s="186" t="s">
        <v>903</v>
      </c>
      <c r="B183" s="199" t="s">
        <v>904</v>
      </c>
      <c r="C183" s="188" t="s">
        <v>178</v>
      </c>
      <c r="D183" s="224">
        <v>0</v>
      </c>
      <c r="E183" s="238" t="str">
        <f t="shared" si="9"/>
        <v>-</v>
      </c>
      <c r="F183" s="191" t="s">
        <v>703</v>
      </c>
      <c r="G183" s="191" t="s">
        <v>703</v>
      </c>
      <c r="H183" s="193" t="s">
        <v>703</v>
      </c>
    </row>
    <row r="184" spans="1:8" ht="35.25" customHeight="1">
      <c r="A184" s="186" t="s">
        <v>905</v>
      </c>
      <c r="B184" s="187" t="s">
        <v>206</v>
      </c>
      <c r="C184" s="188" t="s">
        <v>178</v>
      </c>
      <c r="D184" s="237">
        <f>D16</f>
        <v>0</v>
      </c>
      <c r="E184" s="238">
        <f>E16</f>
        <v>0</v>
      </c>
      <c r="F184" s="191" t="s">
        <v>703</v>
      </c>
      <c r="G184" s="191" t="s">
        <v>703</v>
      </c>
      <c r="H184" s="193" t="s">
        <v>703</v>
      </c>
    </row>
    <row r="185" spans="1:8" ht="35.25" customHeight="1">
      <c r="A185" s="186" t="s">
        <v>906</v>
      </c>
      <c r="B185" s="229" t="s">
        <v>907</v>
      </c>
      <c r="C185" s="188" t="s">
        <v>178</v>
      </c>
      <c r="D185" s="237">
        <f>SUM(D187+D191+D194+D195+D196+D198+D199+D200+D202)</f>
        <v>236.50424021266272</v>
      </c>
      <c r="E185" s="238">
        <f>SUM(E187+E191+E194+E195+E196+E198+E199+E200+E202)</f>
        <v>253.36578789041812</v>
      </c>
      <c r="F185" s="197">
        <f t="shared" si="7"/>
        <v>16.861547677755397</v>
      </c>
      <c r="G185" s="192">
        <f t="shared" si="8"/>
        <v>107.12949064363228</v>
      </c>
      <c r="H185" s="193" t="s">
        <v>703</v>
      </c>
    </row>
    <row r="186" spans="1:8" ht="35.25" customHeight="1">
      <c r="A186" s="186" t="s">
        <v>908</v>
      </c>
      <c r="B186" s="210" t="s">
        <v>909</v>
      </c>
      <c r="C186" s="188" t="s">
        <v>178</v>
      </c>
      <c r="D186" s="224">
        <v>0</v>
      </c>
      <c r="E186" s="236">
        <v>0</v>
      </c>
      <c r="F186" s="191" t="s">
        <v>703</v>
      </c>
      <c r="G186" s="191" t="s">
        <v>703</v>
      </c>
      <c r="H186" s="193" t="s">
        <v>703</v>
      </c>
    </row>
    <row r="187" spans="1:8" ht="35.25" customHeight="1">
      <c r="A187" s="186" t="s">
        <v>910</v>
      </c>
      <c r="B187" s="210" t="s">
        <v>911</v>
      </c>
      <c r="C187" s="188" t="s">
        <v>178</v>
      </c>
      <c r="D187" s="237">
        <f>D189+D190</f>
        <v>2.4224293420071046</v>
      </c>
      <c r="E187" s="238">
        <f>E189+E190</f>
        <v>3.0780943299999999</v>
      </c>
      <c r="F187" s="197">
        <f t="shared" si="7"/>
        <v>0.6556649879928953</v>
      </c>
      <c r="G187" s="192">
        <f t="shared" si="8"/>
        <v>127.06642363610258</v>
      </c>
      <c r="H187" s="193" t="s">
        <v>703</v>
      </c>
    </row>
    <row r="188" spans="1:8" ht="35.25" customHeight="1">
      <c r="A188" s="186" t="s">
        <v>912</v>
      </c>
      <c r="B188" s="199" t="s">
        <v>432</v>
      </c>
      <c r="C188" s="188" t="s">
        <v>178</v>
      </c>
      <c r="D188" s="224">
        <v>0</v>
      </c>
      <c r="E188" s="236">
        <v>0</v>
      </c>
      <c r="F188" s="191" t="s">
        <v>703</v>
      </c>
      <c r="G188" s="191" t="s">
        <v>703</v>
      </c>
      <c r="H188" s="193" t="s">
        <v>703</v>
      </c>
    </row>
    <row r="189" spans="1:8" ht="35.25" customHeight="1">
      <c r="A189" s="186" t="s">
        <v>913</v>
      </c>
      <c r="B189" s="199" t="s">
        <v>914</v>
      </c>
      <c r="C189" s="188" t="s">
        <v>178</v>
      </c>
      <c r="D189" s="237">
        <f>D56-D57</f>
        <v>2.4224293420071046</v>
      </c>
      <c r="E189" s="238">
        <f>E56-E57</f>
        <v>2.83199157</v>
      </c>
      <c r="F189" s="197">
        <f t="shared" si="7"/>
        <v>0.40956222799289543</v>
      </c>
      <c r="G189" s="192">
        <f t="shared" si="8"/>
        <v>116.90708665432332</v>
      </c>
      <c r="H189" s="193" t="s">
        <v>703</v>
      </c>
    </row>
    <row r="190" spans="1:8" ht="35.25" customHeight="1">
      <c r="A190" s="186" t="s">
        <v>915</v>
      </c>
      <c r="B190" s="199" t="s">
        <v>916</v>
      </c>
      <c r="C190" s="188" t="s">
        <v>178</v>
      </c>
      <c r="D190" s="237">
        <f>D57</f>
        <v>0</v>
      </c>
      <c r="E190" s="238">
        <f>E57</f>
        <v>0.24610275999999998</v>
      </c>
      <c r="F190" s="197">
        <f t="shared" si="7"/>
        <v>0.24610275999999998</v>
      </c>
      <c r="G190" s="192" t="e">
        <f t="shared" si="8"/>
        <v>#DIV/0!</v>
      </c>
      <c r="H190" s="193" t="s">
        <v>703</v>
      </c>
    </row>
    <row r="191" spans="1:8" ht="35.25" customHeight="1">
      <c r="A191" s="186" t="s">
        <v>917</v>
      </c>
      <c r="B191" s="210" t="s">
        <v>918</v>
      </c>
      <c r="C191" s="188" t="s">
        <v>178</v>
      </c>
      <c r="D191" s="237">
        <f>D63</f>
        <v>14.964394642193703</v>
      </c>
      <c r="E191" s="238">
        <f>E63</f>
        <v>16.982288359999998</v>
      </c>
      <c r="F191" s="197">
        <f t="shared" si="7"/>
        <v>2.0178937178062952</v>
      </c>
      <c r="G191" s="192">
        <f t="shared" si="8"/>
        <v>113.4846331312102</v>
      </c>
      <c r="H191" s="193" t="s">
        <v>703</v>
      </c>
    </row>
    <row r="192" spans="1:8" ht="35.25" customHeight="1">
      <c r="A192" s="186" t="s">
        <v>919</v>
      </c>
      <c r="B192" s="210" t="s">
        <v>920</v>
      </c>
      <c r="C192" s="188" t="s">
        <v>178</v>
      </c>
      <c r="D192" s="224">
        <v>0</v>
      </c>
      <c r="E192" s="236">
        <v>0</v>
      </c>
      <c r="F192" s="191" t="s">
        <v>703</v>
      </c>
      <c r="G192" s="191" t="s">
        <v>703</v>
      </c>
      <c r="H192" s="193" t="s">
        <v>703</v>
      </c>
    </row>
    <row r="193" spans="1:8" ht="35.25" customHeight="1">
      <c r="A193" s="186" t="s">
        <v>921</v>
      </c>
      <c r="B193" s="210" t="s">
        <v>922</v>
      </c>
      <c r="C193" s="188" t="s">
        <v>178</v>
      </c>
      <c r="D193" s="224">
        <v>0</v>
      </c>
      <c r="E193" s="236">
        <v>0</v>
      </c>
      <c r="F193" s="191" t="s">
        <v>703</v>
      </c>
      <c r="G193" s="191" t="s">
        <v>703</v>
      </c>
      <c r="H193" s="193" t="s">
        <v>703</v>
      </c>
    </row>
    <row r="194" spans="1:8" ht="35.25" customHeight="1">
      <c r="A194" s="186" t="s">
        <v>923</v>
      </c>
      <c r="B194" s="210" t="s">
        <v>924</v>
      </c>
      <c r="C194" s="188" t="s">
        <v>178</v>
      </c>
      <c r="D194" s="324">
        <f>D68-D195</f>
        <v>78.518564504387925</v>
      </c>
      <c r="E194" s="198">
        <f>E68-E195</f>
        <v>98.142998759999983</v>
      </c>
      <c r="F194" s="197">
        <f t="shared" si="7"/>
        <v>19.624434255612059</v>
      </c>
      <c r="G194" s="192">
        <f t="shared" si="8"/>
        <v>124.99336861222847</v>
      </c>
      <c r="H194" s="193" t="s">
        <v>703</v>
      </c>
    </row>
    <row r="195" spans="1:8" ht="35.25" customHeight="1">
      <c r="A195" s="186" t="s">
        <v>925</v>
      </c>
      <c r="B195" s="210" t="s">
        <v>926</v>
      </c>
      <c r="C195" s="188" t="s">
        <v>178</v>
      </c>
      <c r="D195" s="195">
        <f>('[1]СВОД по элементам'!$BP$78+'[1]СВОД по элементам'!$BP$79)/1000</f>
        <v>41.283442950099726</v>
      </c>
      <c r="E195" s="198">
        <f>('[1]СВОД по элементам'!$BR$78+'[1]СВОД по элементам'!$BR$79)/1000+'[1]СВОД по элементам'!$BR$82/1000+'[1]СВОД по элементам'!$BR$83/1000</f>
        <v>51.736041419999999</v>
      </c>
      <c r="F195" s="197">
        <f t="shared" si="7"/>
        <v>10.452598469900273</v>
      </c>
      <c r="G195" s="192">
        <f t="shared" si="8"/>
        <v>125.31910548869331</v>
      </c>
      <c r="H195" s="193" t="s">
        <v>703</v>
      </c>
    </row>
    <row r="196" spans="1:8" ht="35.25" customHeight="1">
      <c r="A196" s="186" t="s">
        <v>927</v>
      </c>
      <c r="B196" s="210" t="s">
        <v>928</v>
      </c>
      <c r="C196" s="188" t="s">
        <v>178</v>
      </c>
      <c r="D196" s="237">
        <f>D70+D197</f>
        <v>2.8965375143489434</v>
      </c>
      <c r="E196" s="238">
        <f>E70+E197</f>
        <v>-8.0038655000000034</v>
      </c>
      <c r="F196" s="197">
        <f t="shared" si="7"/>
        <v>-10.900403014348946</v>
      </c>
      <c r="G196" s="192">
        <f t="shared" si="8"/>
        <v>-276.32528356184736</v>
      </c>
      <c r="H196" s="193" t="s">
        <v>703</v>
      </c>
    </row>
    <row r="197" spans="1:8" ht="35.25" customHeight="1">
      <c r="A197" s="186" t="s">
        <v>929</v>
      </c>
      <c r="B197" s="199" t="s">
        <v>930</v>
      </c>
      <c r="C197" s="188" t="s">
        <v>178</v>
      </c>
      <c r="D197" s="237">
        <f>D124</f>
        <v>-3.5738830665436989</v>
      </c>
      <c r="E197" s="238">
        <f>E124</f>
        <v>-13.484873580000002</v>
      </c>
      <c r="F197" s="197">
        <f t="shared" si="7"/>
        <v>-9.9109905134563032</v>
      </c>
      <c r="G197" s="192">
        <f t="shared" si="8"/>
        <v>377.31714577447605</v>
      </c>
      <c r="H197" s="193" t="s">
        <v>703</v>
      </c>
    </row>
    <row r="198" spans="1:8" ht="35.25" customHeight="1">
      <c r="A198" s="186" t="s">
        <v>931</v>
      </c>
      <c r="B198" s="210" t="s">
        <v>932</v>
      </c>
      <c r="C198" s="188" t="s">
        <v>178</v>
      </c>
      <c r="D198" s="237">
        <f>D60</f>
        <v>13.295223603889564</v>
      </c>
      <c r="E198" s="238">
        <f>E60</f>
        <v>14.196230730000002</v>
      </c>
      <c r="F198" s="197">
        <f t="shared" si="7"/>
        <v>0.90100712611043754</v>
      </c>
      <c r="G198" s="192">
        <f t="shared" si="8"/>
        <v>106.77692344976315</v>
      </c>
      <c r="H198" s="193" t="s">
        <v>703</v>
      </c>
    </row>
    <row r="199" spans="1:8" ht="35.25" customHeight="1">
      <c r="A199" s="186" t="s">
        <v>933</v>
      </c>
      <c r="B199" s="210" t="s">
        <v>934</v>
      </c>
      <c r="C199" s="188" t="s">
        <v>178</v>
      </c>
      <c r="D199" s="237">
        <f>D67</f>
        <v>1.3216901375500092</v>
      </c>
      <c r="E199" s="238">
        <f>E67</f>
        <v>1.9317410099999996</v>
      </c>
      <c r="F199" s="197">
        <f t="shared" si="7"/>
        <v>0.61005087244999046</v>
      </c>
      <c r="G199" s="192">
        <f t="shared" si="8"/>
        <v>146.15687558816393</v>
      </c>
      <c r="H199" s="193" t="s">
        <v>703</v>
      </c>
    </row>
    <row r="200" spans="1:8" ht="35.25" customHeight="1">
      <c r="A200" s="186" t="s">
        <v>935</v>
      </c>
      <c r="B200" s="210" t="s">
        <v>936</v>
      </c>
      <c r="C200" s="188" t="s">
        <v>178</v>
      </c>
      <c r="D200" s="237">
        <f>D75</f>
        <v>28.269689874900003</v>
      </c>
      <c r="E200" s="238">
        <f>E75</f>
        <v>28.187687620000002</v>
      </c>
      <c r="F200" s="197">
        <f t="shared" si="7"/>
        <v>-8.2002254900000793E-2</v>
      </c>
      <c r="G200" s="192">
        <f t="shared" si="8"/>
        <v>99.709928707167009</v>
      </c>
      <c r="H200" s="193" t="s">
        <v>703</v>
      </c>
    </row>
    <row r="201" spans="1:8" ht="35.25" customHeight="1">
      <c r="A201" s="186" t="s">
        <v>937</v>
      </c>
      <c r="B201" s="210" t="s">
        <v>938</v>
      </c>
      <c r="C201" s="188" t="s">
        <v>178</v>
      </c>
      <c r="D201" s="224">
        <v>0</v>
      </c>
      <c r="E201" s="236">
        <v>0</v>
      </c>
      <c r="F201" s="191" t="s">
        <v>703</v>
      </c>
      <c r="G201" s="191" t="s">
        <v>703</v>
      </c>
      <c r="H201" s="193" t="s">
        <v>703</v>
      </c>
    </row>
    <row r="202" spans="1:8" ht="35.25" customHeight="1">
      <c r="A202" s="186" t="s">
        <v>939</v>
      </c>
      <c r="B202" s="210" t="s">
        <v>940</v>
      </c>
      <c r="C202" s="188" t="s">
        <v>178</v>
      </c>
      <c r="D202" s="237">
        <f>D61+D67+D76</f>
        <v>53.53226764328577</v>
      </c>
      <c r="E202" s="238">
        <f>E61+E67+E76</f>
        <v>47.11457116041818</v>
      </c>
      <c r="F202" s="197">
        <f t="shared" si="7"/>
        <v>-6.4176964828675906</v>
      </c>
      <c r="G202" s="192">
        <f t="shared" si="8"/>
        <v>88.011536283812703</v>
      </c>
      <c r="H202" s="193" t="s">
        <v>703</v>
      </c>
    </row>
    <row r="203" spans="1:8" ht="35.25" customHeight="1">
      <c r="A203" s="186" t="s">
        <v>941</v>
      </c>
      <c r="B203" s="229" t="s">
        <v>942</v>
      </c>
      <c r="C203" s="188" t="s">
        <v>178</v>
      </c>
      <c r="D203" s="238">
        <f>D211</f>
        <v>42.149175398456919</v>
      </c>
      <c r="E203" s="238">
        <f>E211</f>
        <v>1.3741666600000002</v>
      </c>
      <c r="F203" s="191" t="s">
        <v>703</v>
      </c>
      <c r="G203" s="191" t="s">
        <v>703</v>
      </c>
      <c r="H203" s="193" t="s">
        <v>703</v>
      </c>
    </row>
    <row r="204" spans="1:8" ht="35.25" customHeight="1">
      <c r="A204" s="186" t="s">
        <v>943</v>
      </c>
      <c r="B204" s="210" t="s">
        <v>944</v>
      </c>
      <c r="C204" s="188" t="s">
        <v>178</v>
      </c>
      <c r="D204" s="224">
        <v>0</v>
      </c>
      <c r="E204" s="236">
        <v>0</v>
      </c>
      <c r="F204" s="191" t="s">
        <v>703</v>
      </c>
      <c r="G204" s="191" t="s">
        <v>703</v>
      </c>
      <c r="H204" s="193" t="s">
        <v>703</v>
      </c>
    </row>
    <row r="205" spans="1:8" ht="35.25" customHeight="1">
      <c r="A205" s="186" t="s">
        <v>945</v>
      </c>
      <c r="B205" s="210" t="s">
        <v>946</v>
      </c>
      <c r="C205" s="188" t="s">
        <v>178</v>
      </c>
      <c r="D205" s="224">
        <v>0</v>
      </c>
      <c r="E205" s="236">
        <v>0</v>
      </c>
      <c r="F205" s="191" t="s">
        <v>703</v>
      </c>
      <c r="G205" s="191" t="s">
        <v>703</v>
      </c>
      <c r="H205" s="193" t="s">
        <v>703</v>
      </c>
    </row>
    <row r="206" spans="1:8" ht="35.25" customHeight="1">
      <c r="A206" s="186" t="s">
        <v>947</v>
      </c>
      <c r="B206" s="199" t="s">
        <v>948</v>
      </c>
      <c r="C206" s="188" t="s">
        <v>178</v>
      </c>
      <c r="D206" s="224">
        <v>0</v>
      </c>
      <c r="E206" s="236">
        <v>0</v>
      </c>
      <c r="F206" s="191" t="s">
        <v>703</v>
      </c>
      <c r="G206" s="191" t="s">
        <v>703</v>
      </c>
      <c r="H206" s="193" t="s">
        <v>703</v>
      </c>
    </row>
    <row r="207" spans="1:8" ht="35.25" customHeight="1">
      <c r="A207" s="186" t="s">
        <v>949</v>
      </c>
      <c r="B207" s="211" t="s">
        <v>657</v>
      </c>
      <c r="C207" s="188" t="s">
        <v>178</v>
      </c>
      <c r="D207" s="224">
        <v>0</v>
      </c>
      <c r="E207" s="236">
        <v>0</v>
      </c>
      <c r="F207" s="191" t="s">
        <v>703</v>
      </c>
      <c r="G207" s="191" t="s">
        <v>703</v>
      </c>
      <c r="H207" s="193" t="s">
        <v>703</v>
      </c>
    </row>
    <row r="208" spans="1:8" ht="35.25" customHeight="1">
      <c r="A208" s="186" t="s">
        <v>950</v>
      </c>
      <c r="B208" s="211" t="s">
        <v>660</v>
      </c>
      <c r="C208" s="188" t="s">
        <v>178</v>
      </c>
      <c r="D208" s="224">
        <v>0</v>
      </c>
      <c r="E208" s="236">
        <v>0</v>
      </c>
      <c r="F208" s="191" t="s">
        <v>703</v>
      </c>
      <c r="G208" s="191" t="s">
        <v>703</v>
      </c>
      <c r="H208" s="193" t="s">
        <v>703</v>
      </c>
    </row>
    <row r="209" spans="1:8" ht="35.25" customHeight="1">
      <c r="A209" s="186" t="s">
        <v>951</v>
      </c>
      <c r="B209" s="210" t="s">
        <v>952</v>
      </c>
      <c r="C209" s="188" t="s">
        <v>178</v>
      </c>
      <c r="D209" s="224">
        <v>0</v>
      </c>
      <c r="E209" s="236">
        <v>0</v>
      </c>
      <c r="F209" s="191" t="s">
        <v>703</v>
      </c>
      <c r="G209" s="191" t="s">
        <v>703</v>
      </c>
      <c r="H209" s="193" t="s">
        <v>703</v>
      </c>
    </row>
    <row r="210" spans="1:8" ht="35.25" customHeight="1">
      <c r="A210" s="186" t="s">
        <v>953</v>
      </c>
      <c r="B210" s="229" t="s">
        <v>954</v>
      </c>
      <c r="C210" s="188" t="s">
        <v>178</v>
      </c>
      <c r="D210" s="224">
        <v>0</v>
      </c>
      <c r="E210" s="236">
        <v>0</v>
      </c>
      <c r="F210" s="191" t="s">
        <v>703</v>
      </c>
      <c r="G210" s="191" t="s">
        <v>703</v>
      </c>
      <c r="H210" s="193" t="s">
        <v>703</v>
      </c>
    </row>
    <row r="211" spans="1:8" ht="35.25" customHeight="1">
      <c r="A211" s="186" t="s">
        <v>955</v>
      </c>
      <c r="B211" s="210" t="s">
        <v>956</v>
      </c>
      <c r="C211" s="188" t="s">
        <v>178</v>
      </c>
      <c r="D211" s="238">
        <f>SUM(D212:D217)</f>
        <v>42.149175398456919</v>
      </c>
      <c r="E211" s="238">
        <f>SUM(E212:E217)</f>
        <v>1.3741666600000002</v>
      </c>
      <c r="F211" s="197">
        <f t="shared" si="7"/>
        <v>-40.775008738456918</v>
      </c>
      <c r="G211" s="192">
        <f t="shared" si="8"/>
        <v>3.2602456560758921</v>
      </c>
      <c r="H211" s="193" t="s">
        <v>703</v>
      </c>
    </row>
    <row r="212" spans="1:8" ht="35.25" customHeight="1">
      <c r="A212" s="186" t="s">
        <v>957</v>
      </c>
      <c r="B212" s="199" t="s">
        <v>958</v>
      </c>
      <c r="C212" s="188" t="s">
        <v>178</v>
      </c>
      <c r="D212" s="238">
        <f>'12'!H20</f>
        <v>41.405842065123586</v>
      </c>
      <c r="E212" s="238">
        <f>'12'!I20</f>
        <v>0</v>
      </c>
      <c r="F212" s="197">
        <f t="shared" si="7"/>
        <v>-41.405842065123586</v>
      </c>
      <c r="G212" s="192">
        <f t="shared" si="8"/>
        <v>0</v>
      </c>
      <c r="H212" s="193" t="s">
        <v>703</v>
      </c>
    </row>
    <row r="213" spans="1:8" ht="35.25" customHeight="1">
      <c r="A213" s="186" t="s">
        <v>959</v>
      </c>
      <c r="B213" s="199" t="s">
        <v>960</v>
      </c>
      <c r="C213" s="188" t="s">
        <v>178</v>
      </c>
      <c r="D213" s="239">
        <v>0</v>
      </c>
      <c r="E213" s="236">
        <v>0</v>
      </c>
      <c r="F213" s="191" t="s">
        <v>703</v>
      </c>
      <c r="G213" s="191" t="s">
        <v>703</v>
      </c>
      <c r="H213" s="193" t="s">
        <v>703</v>
      </c>
    </row>
    <row r="214" spans="1:8" ht="35.25" customHeight="1">
      <c r="A214" s="186" t="s">
        <v>961</v>
      </c>
      <c r="B214" s="199" t="s">
        <v>962</v>
      </c>
      <c r="C214" s="188" t="s">
        <v>178</v>
      </c>
      <c r="D214" s="239">
        <v>0</v>
      </c>
      <c r="E214" s="236">
        <v>0</v>
      </c>
      <c r="F214" s="191" t="s">
        <v>703</v>
      </c>
      <c r="G214" s="191" t="s">
        <v>703</v>
      </c>
      <c r="H214" s="193" t="s">
        <v>703</v>
      </c>
    </row>
    <row r="215" spans="1:8" ht="35.25" customHeight="1">
      <c r="A215" s="186" t="s">
        <v>963</v>
      </c>
      <c r="B215" s="199" t="s">
        <v>964</v>
      </c>
      <c r="C215" s="188" t="s">
        <v>178</v>
      </c>
      <c r="D215" s="238">
        <f>'12'!H31</f>
        <v>0.7433333333333334</v>
      </c>
      <c r="E215" s="238">
        <f>'12'!I31</f>
        <v>1.3741666600000002</v>
      </c>
      <c r="F215" s="191" t="s">
        <v>703</v>
      </c>
      <c r="G215" s="191" t="s">
        <v>703</v>
      </c>
      <c r="H215" s="193" t="s">
        <v>703</v>
      </c>
    </row>
    <row r="216" spans="1:8" ht="35.25" customHeight="1">
      <c r="A216" s="186" t="s">
        <v>965</v>
      </c>
      <c r="B216" s="199" t="s">
        <v>966</v>
      </c>
      <c r="C216" s="188" t="s">
        <v>178</v>
      </c>
      <c r="D216" s="239">
        <v>0</v>
      </c>
      <c r="E216" s="236">
        <v>0</v>
      </c>
      <c r="F216" s="191" t="s">
        <v>703</v>
      </c>
      <c r="G216" s="191" t="s">
        <v>703</v>
      </c>
      <c r="H216" s="193" t="s">
        <v>703</v>
      </c>
    </row>
    <row r="217" spans="1:8" ht="35.25" customHeight="1">
      <c r="A217" s="186" t="s">
        <v>967</v>
      </c>
      <c r="B217" s="199" t="s">
        <v>968</v>
      </c>
      <c r="C217" s="188" t="s">
        <v>178</v>
      </c>
      <c r="D217" s="239">
        <v>0</v>
      </c>
      <c r="E217" s="236">
        <v>0</v>
      </c>
      <c r="F217" s="191" t="s">
        <v>703</v>
      </c>
      <c r="G217" s="191" t="s">
        <v>703</v>
      </c>
      <c r="H217" s="193" t="s">
        <v>703</v>
      </c>
    </row>
    <row r="218" spans="1:8" ht="35.25" customHeight="1">
      <c r="A218" s="186" t="s">
        <v>969</v>
      </c>
      <c r="B218" s="210" t="s">
        <v>970</v>
      </c>
      <c r="C218" s="188" t="s">
        <v>178</v>
      </c>
      <c r="D218" s="224">
        <v>0</v>
      </c>
      <c r="E218" s="236">
        <v>0</v>
      </c>
      <c r="F218" s="191" t="s">
        <v>703</v>
      </c>
      <c r="G218" s="191" t="s">
        <v>703</v>
      </c>
      <c r="H218" s="193" t="s">
        <v>703</v>
      </c>
    </row>
    <row r="219" spans="1:8" ht="35.25" customHeight="1">
      <c r="A219" s="186" t="s">
        <v>971</v>
      </c>
      <c r="B219" s="210" t="s">
        <v>972</v>
      </c>
      <c r="C219" s="188" t="s">
        <v>178</v>
      </c>
      <c r="D219" s="224">
        <v>0</v>
      </c>
      <c r="E219" s="236">
        <v>0</v>
      </c>
      <c r="F219" s="191" t="s">
        <v>703</v>
      </c>
      <c r="G219" s="191" t="s">
        <v>703</v>
      </c>
      <c r="H219" s="193" t="s">
        <v>703</v>
      </c>
    </row>
    <row r="220" spans="1:8" ht="35.25" customHeight="1">
      <c r="A220" s="186" t="s">
        <v>973</v>
      </c>
      <c r="B220" s="210" t="s">
        <v>269</v>
      </c>
      <c r="C220" s="188" t="s">
        <v>383</v>
      </c>
      <c r="D220" s="224">
        <v>0</v>
      </c>
      <c r="E220" s="236">
        <v>0</v>
      </c>
      <c r="F220" s="191" t="s">
        <v>703</v>
      </c>
      <c r="G220" s="191" t="s">
        <v>703</v>
      </c>
      <c r="H220" s="193" t="s">
        <v>703</v>
      </c>
    </row>
    <row r="221" spans="1:8" ht="35.25" customHeight="1">
      <c r="A221" s="186" t="s">
        <v>974</v>
      </c>
      <c r="B221" s="210" t="s">
        <v>975</v>
      </c>
      <c r="C221" s="188" t="s">
        <v>178</v>
      </c>
      <c r="D221" s="224">
        <v>0</v>
      </c>
      <c r="E221" s="236">
        <v>0</v>
      </c>
      <c r="F221" s="191" t="s">
        <v>703</v>
      </c>
      <c r="G221" s="191" t="s">
        <v>703</v>
      </c>
      <c r="H221" s="193" t="s">
        <v>703</v>
      </c>
    </row>
    <row r="222" spans="1:8" ht="35.25" customHeight="1">
      <c r="A222" s="186" t="s">
        <v>976</v>
      </c>
      <c r="B222" s="229" t="s">
        <v>977</v>
      </c>
      <c r="C222" s="188" t="s">
        <v>178</v>
      </c>
      <c r="D222" s="238" t="str">
        <f>D223</f>
        <v>-</v>
      </c>
      <c r="E222" s="238">
        <f>E223</f>
        <v>4.5751639300000004</v>
      </c>
      <c r="F222" s="191" t="s">
        <v>703</v>
      </c>
      <c r="G222" s="191" t="s">
        <v>703</v>
      </c>
      <c r="H222" s="193" t="s">
        <v>703</v>
      </c>
    </row>
    <row r="223" spans="1:8" ht="35.25" customHeight="1">
      <c r="A223" s="186" t="s">
        <v>978</v>
      </c>
      <c r="B223" s="210" t="s">
        <v>979</v>
      </c>
      <c r="C223" s="188" t="s">
        <v>178</v>
      </c>
      <c r="D223" s="238" t="str">
        <f>D99</f>
        <v>-</v>
      </c>
      <c r="E223" s="238">
        <f>E99</f>
        <v>4.5751639300000004</v>
      </c>
      <c r="F223" s="191" t="s">
        <v>703</v>
      </c>
      <c r="G223" s="191" t="s">
        <v>703</v>
      </c>
      <c r="H223" s="193" t="s">
        <v>703</v>
      </c>
    </row>
    <row r="224" spans="1:8" ht="35.25" customHeight="1">
      <c r="A224" s="186" t="s">
        <v>980</v>
      </c>
      <c r="B224" s="210" t="s">
        <v>981</v>
      </c>
      <c r="C224" s="188" t="s">
        <v>178</v>
      </c>
      <c r="D224" s="224">
        <v>0</v>
      </c>
      <c r="E224" s="236">
        <v>0</v>
      </c>
      <c r="F224" s="191" t="s">
        <v>703</v>
      </c>
      <c r="G224" s="191" t="s">
        <v>703</v>
      </c>
      <c r="H224" s="193" t="s">
        <v>703</v>
      </c>
    </row>
    <row r="225" spans="1:8" ht="35.25" customHeight="1">
      <c r="A225" s="186" t="s">
        <v>982</v>
      </c>
      <c r="B225" s="199" t="s">
        <v>983</v>
      </c>
      <c r="C225" s="188" t="s">
        <v>178</v>
      </c>
      <c r="D225" s="224">
        <v>0</v>
      </c>
      <c r="E225" s="236">
        <v>0</v>
      </c>
      <c r="F225" s="191" t="s">
        <v>703</v>
      </c>
      <c r="G225" s="191" t="s">
        <v>703</v>
      </c>
      <c r="H225" s="193" t="s">
        <v>703</v>
      </c>
    </row>
    <row r="226" spans="1:8" ht="35.25" customHeight="1">
      <c r="A226" s="186" t="s">
        <v>984</v>
      </c>
      <c r="B226" s="199" t="s">
        <v>985</v>
      </c>
      <c r="C226" s="188" t="s">
        <v>178</v>
      </c>
      <c r="D226" s="224">
        <v>0</v>
      </c>
      <c r="E226" s="236">
        <v>0</v>
      </c>
      <c r="F226" s="191" t="s">
        <v>703</v>
      </c>
      <c r="G226" s="191" t="s">
        <v>703</v>
      </c>
      <c r="H226" s="193" t="s">
        <v>703</v>
      </c>
    </row>
    <row r="227" spans="1:8" ht="35.25" customHeight="1">
      <c r="A227" s="186" t="s">
        <v>986</v>
      </c>
      <c r="B227" s="199" t="s">
        <v>355</v>
      </c>
      <c r="C227" s="188" t="s">
        <v>178</v>
      </c>
      <c r="D227" s="224">
        <v>0</v>
      </c>
      <c r="E227" s="236">
        <v>0</v>
      </c>
      <c r="F227" s="191" t="s">
        <v>703</v>
      </c>
      <c r="G227" s="191" t="s">
        <v>703</v>
      </c>
      <c r="H227" s="193" t="s">
        <v>703</v>
      </c>
    </row>
    <row r="228" spans="1:8" ht="35.25" customHeight="1">
      <c r="A228" s="186" t="s">
        <v>987</v>
      </c>
      <c r="B228" s="210" t="s">
        <v>988</v>
      </c>
      <c r="C228" s="188" t="s">
        <v>178</v>
      </c>
      <c r="D228" s="224">
        <v>0</v>
      </c>
      <c r="E228" s="236">
        <v>0</v>
      </c>
      <c r="F228" s="191" t="s">
        <v>703</v>
      </c>
      <c r="G228" s="191" t="s">
        <v>703</v>
      </c>
      <c r="H228" s="193" t="s">
        <v>703</v>
      </c>
    </row>
    <row r="229" spans="1:8" ht="35.25" customHeight="1">
      <c r="A229" s="186" t="s">
        <v>989</v>
      </c>
      <c r="B229" s="210" t="s">
        <v>990</v>
      </c>
      <c r="C229" s="188" t="s">
        <v>178</v>
      </c>
      <c r="D229" s="224">
        <v>0</v>
      </c>
      <c r="E229" s="236">
        <v>0</v>
      </c>
      <c r="F229" s="191" t="s">
        <v>703</v>
      </c>
      <c r="G229" s="191" t="s">
        <v>703</v>
      </c>
      <c r="H229" s="193" t="s">
        <v>703</v>
      </c>
    </row>
    <row r="230" spans="1:8" ht="35.25" customHeight="1">
      <c r="A230" s="186" t="s">
        <v>991</v>
      </c>
      <c r="B230" s="199" t="s">
        <v>992</v>
      </c>
      <c r="C230" s="188" t="s">
        <v>178</v>
      </c>
      <c r="D230" s="224">
        <v>0</v>
      </c>
      <c r="E230" s="236">
        <v>0</v>
      </c>
      <c r="F230" s="191" t="s">
        <v>703</v>
      </c>
      <c r="G230" s="191" t="s">
        <v>703</v>
      </c>
      <c r="H230" s="193" t="s">
        <v>703</v>
      </c>
    </row>
    <row r="231" spans="1:8" ht="35.25" customHeight="1">
      <c r="A231" s="186" t="s">
        <v>993</v>
      </c>
      <c r="B231" s="199" t="s">
        <v>994</v>
      </c>
      <c r="C231" s="188" t="s">
        <v>178</v>
      </c>
      <c r="D231" s="224">
        <v>0</v>
      </c>
      <c r="E231" s="236">
        <v>0</v>
      </c>
      <c r="F231" s="191" t="s">
        <v>703</v>
      </c>
      <c r="G231" s="191" t="s">
        <v>703</v>
      </c>
      <c r="H231" s="193" t="s">
        <v>703</v>
      </c>
    </row>
    <row r="232" spans="1:8" ht="35.25" customHeight="1">
      <c r="A232" s="186" t="s">
        <v>995</v>
      </c>
      <c r="B232" s="210" t="s">
        <v>996</v>
      </c>
      <c r="C232" s="188" t="s">
        <v>178</v>
      </c>
      <c r="D232" s="224">
        <v>0</v>
      </c>
      <c r="E232" s="236">
        <v>0</v>
      </c>
      <c r="F232" s="191" t="s">
        <v>703</v>
      </c>
      <c r="G232" s="191" t="s">
        <v>703</v>
      </c>
      <c r="H232" s="193" t="s">
        <v>703</v>
      </c>
    </row>
    <row r="233" spans="1:8" ht="35.25" customHeight="1">
      <c r="A233" s="186" t="s">
        <v>997</v>
      </c>
      <c r="B233" s="210" t="s">
        <v>998</v>
      </c>
      <c r="C233" s="188" t="s">
        <v>178</v>
      </c>
      <c r="D233" s="224">
        <v>0</v>
      </c>
      <c r="E233" s="236">
        <v>0</v>
      </c>
      <c r="F233" s="191" t="s">
        <v>703</v>
      </c>
      <c r="G233" s="191" t="s">
        <v>703</v>
      </c>
      <c r="H233" s="193" t="s">
        <v>703</v>
      </c>
    </row>
    <row r="234" spans="1:8" ht="35.25" customHeight="1">
      <c r="A234" s="186" t="s">
        <v>999</v>
      </c>
      <c r="B234" s="210" t="s">
        <v>1000</v>
      </c>
      <c r="C234" s="188" t="s">
        <v>178</v>
      </c>
      <c r="D234" s="224">
        <v>0</v>
      </c>
      <c r="E234" s="236">
        <v>0</v>
      </c>
      <c r="F234" s="191" t="s">
        <v>703</v>
      </c>
      <c r="G234" s="191" t="s">
        <v>703</v>
      </c>
      <c r="H234" s="193" t="s">
        <v>703</v>
      </c>
    </row>
    <row r="235" spans="1:8" ht="35.25" customHeight="1">
      <c r="A235" s="186" t="s">
        <v>1001</v>
      </c>
      <c r="B235" s="229" t="s">
        <v>1002</v>
      </c>
      <c r="C235" s="188" t="s">
        <v>178</v>
      </c>
      <c r="D235" s="224">
        <v>0</v>
      </c>
      <c r="E235" s="236">
        <v>0</v>
      </c>
      <c r="F235" s="191" t="s">
        <v>703</v>
      </c>
      <c r="G235" s="191" t="s">
        <v>703</v>
      </c>
      <c r="H235" s="193" t="s">
        <v>703</v>
      </c>
    </row>
    <row r="236" spans="1:8" ht="35.25" customHeight="1">
      <c r="A236" s="186" t="s">
        <v>1003</v>
      </c>
      <c r="B236" s="210" t="s">
        <v>1004</v>
      </c>
      <c r="C236" s="188" t="s">
        <v>178</v>
      </c>
      <c r="D236" s="224">
        <v>0</v>
      </c>
      <c r="E236" s="236">
        <v>0</v>
      </c>
      <c r="F236" s="191" t="s">
        <v>703</v>
      </c>
      <c r="G236" s="191" t="s">
        <v>703</v>
      </c>
      <c r="H236" s="193" t="s">
        <v>703</v>
      </c>
    </row>
    <row r="237" spans="1:8" ht="35.25" customHeight="1">
      <c r="A237" s="186" t="s">
        <v>1005</v>
      </c>
      <c r="B237" s="199" t="s">
        <v>983</v>
      </c>
      <c r="C237" s="188" t="s">
        <v>178</v>
      </c>
      <c r="D237" s="224">
        <v>0</v>
      </c>
      <c r="E237" s="236">
        <v>0</v>
      </c>
      <c r="F237" s="191" t="s">
        <v>703</v>
      </c>
      <c r="G237" s="191" t="s">
        <v>703</v>
      </c>
      <c r="H237" s="193" t="s">
        <v>703</v>
      </c>
    </row>
    <row r="238" spans="1:8" ht="35.25" customHeight="1">
      <c r="A238" s="186" t="s">
        <v>1006</v>
      </c>
      <c r="B238" s="199" t="s">
        <v>985</v>
      </c>
      <c r="C238" s="188" t="s">
        <v>178</v>
      </c>
      <c r="D238" s="224">
        <v>0</v>
      </c>
      <c r="E238" s="236">
        <v>0</v>
      </c>
      <c r="F238" s="191" t="s">
        <v>703</v>
      </c>
      <c r="G238" s="191" t="s">
        <v>703</v>
      </c>
      <c r="H238" s="193" t="s">
        <v>703</v>
      </c>
    </row>
    <row r="239" spans="1:8" ht="35.25" customHeight="1">
      <c r="A239" s="186" t="s">
        <v>354</v>
      </c>
      <c r="B239" s="199" t="s">
        <v>355</v>
      </c>
      <c r="C239" s="188" t="s">
        <v>178</v>
      </c>
      <c r="D239" s="224">
        <v>0</v>
      </c>
      <c r="E239" s="236">
        <v>0</v>
      </c>
      <c r="F239" s="191" t="s">
        <v>703</v>
      </c>
      <c r="G239" s="191" t="s">
        <v>703</v>
      </c>
      <c r="H239" s="193" t="s">
        <v>703</v>
      </c>
    </row>
    <row r="240" spans="1:8" ht="35.25" customHeight="1">
      <c r="A240" s="186" t="s">
        <v>356</v>
      </c>
      <c r="B240" s="210" t="s">
        <v>357</v>
      </c>
      <c r="C240" s="188" t="s">
        <v>178</v>
      </c>
      <c r="D240" s="224">
        <v>0</v>
      </c>
      <c r="E240" s="238">
        <v>0</v>
      </c>
      <c r="F240" s="191" t="s">
        <v>703</v>
      </c>
      <c r="G240" s="191" t="s">
        <v>703</v>
      </c>
      <c r="H240" s="193" t="s">
        <v>703</v>
      </c>
    </row>
    <row r="241" spans="1:8" ht="35.25" customHeight="1">
      <c r="A241" s="186" t="s">
        <v>358</v>
      </c>
      <c r="B241" s="210" t="s">
        <v>359</v>
      </c>
      <c r="C241" s="188" t="s">
        <v>178</v>
      </c>
      <c r="D241" s="224">
        <v>0</v>
      </c>
      <c r="E241" s="236">
        <v>0</v>
      </c>
      <c r="F241" s="191" t="s">
        <v>703</v>
      </c>
      <c r="G241" s="191" t="s">
        <v>703</v>
      </c>
      <c r="H241" s="193" t="s">
        <v>703</v>
      </c>
    </row>
    <row r="242" spans="1:8" ht="35.25" customHeight="1">
      <c r="A242" s="186" t="s">
        <v>360</v>
      </c>
      <c r="B242" s="229" t="s">
        <v>1007</v>
      </c>
      <c r="C242" s="188" t="s">
        <v>178</v>
      </c>
      <c r="D242" s="237">
        <f>D167-D185-D52</f>
        <v>44.156195164480067</v>
      </c>
      <c r="E242" s="238">
        <f>E167-E185-E52-E46</f>
        <v>1.5992051710903752</v>
      </c>
      <c r="F242" s="197">
        <f t="shared" ref="F242:F244" si="10">E242-D242</f>
        <v>-42.556989993389692</v>
      </c>
      <c r="G242" s="192">
        <f t="shared" ref="G242:G244" si="11">E242/D242*100</f>
        <v>3.6217005680253918</v>
      </c>
      <c r="H242" s="193" t="s">
        <v>703</v>
      </c>
    </row>
    <row r="243" spans="1:8" ht="35.25" customHeight="1">
      <c r="A243" s="186" t="s">
        <v>362</v>
      </c>
      <c r="B243" s="229" t="s">
        <v>1008</v>
      </c>
      <c r="C243" s="188" t="s">
        <v>178</v>
      </c>
      <c r="D243" s="224">
        <f>D203-D211</f>
        <v>0</v>
      </c>
      <c r="E243" s="238">
        <f>E203-E211</f>
        <v>0</v>
      </c>
      <c r="F243" s="197">
        <f t="shared" si="10"/>
        <v>0</v>
      </c>
      <c r="G243" s="192" t="e">
        <f t="shared" si="11"/>
        <v>#DIV/0!</v>
      </c>
      <c r="H243" s="193" t="s">
        <v>703</v>
      </c>
    </row>
    <row r="244" spans="1:8" ht="35.25" customHeight="1">
      <c r="A244" s="186" t="s">
        <v>364</v>
      </c>
      <c r="B244" s="210" t="s">
        <v>365</v>
      </c>
      <c r="C244" s="188" t="s">
        <v>178</v>
      </c>
      <c r="D244" s="224">
        <f>D243</f>
        <v>0</v>
      </c>
      <c r="E244" s="238">
        <f>E243</f>
        <v>0</v>
      </c>
      <c r="F244" s="197">
        <f t="shared" si="10"/>
        <v>0</v>
      </c>
      <c r="G244" s="192" t="e">
        <f t="shared" si="11"/>
        <v>#DIV/0!</v>
      </c>
      <c r="H244" s="193" t="s">
        <v>703</v>
      </c>
    </row>
    <row r="245" spans="1:8" ht="35.25" customHeight="1">
      <c r="A245" s="186" t="s">
        <v>366</v>
      </c>
      <c r="B245" s="210" t="s">
        <v>367</v>
      </c>
      <c r="C245" s="188" t="s">
        <v>178</v>
      </c>
      <c r="D245" s="224">
        <v>0</v>
      </c>
      <c r="E245" s="236">
        <v>0</v>
      </c>
      <c r="F245" s="191" t="s">
        <v>703</v>
      </c>
      <c r="G245" s="191" t="s">
        <v>703</v>
      </c>
      <c r="H245" s="193" t="s">
        <v>703</v>
      </c>
    </row>
    <row r="246" spans="1:8" ht="35.25" customHeight="1">
      <c r="A246" s="186" t="s">
        <v>368</v>
      </c>
      <c r="B246" s="229" t="s">
        <v>1009</v>
      </c>
      <c r="C246" s="188" t="s">
        <v>178</v>
      </c>
      <c r="D246" s="224">
        <v>0</v>
      </c>
      <c r="E246" s="238">
        <f>E222-E235</f>
        <v>4.5751639300000004</v>
      </c>
      <c r="F246" s="191" t="s">
        <v>703</v>
      </c>
      <c r="G246" s="191" t="s">
        <v>703</v>
      </c>
      <c r="H246" s="193" t="s">
        <v>703</v>
      </c>
    </row>
    <row r="247" spans="1:8" ht="35.25" customHeight="1">
      <c r="A247" s="186" t="s">
        <v>370</v>
      </c>
      <c r="B247" s="210" t="s">
        <v>371</v>
      </c>
      <c r="C247" s="188" t="s">
        <v>178</v>
      </c>
      <c r="D247" s="224">
        <v>0</v>
      </c>
      <c r="E247" s="236">
        <v>0</v>
      </c>
      <c r="F247" s="191" t="s">
        <v>703</v>
      </c>
      <c r="G247" s="191" t="s">
        <v>703</v>
      </c>
      <c r="H247" s="193" t="s">
        <v>703</v>
      </c>
    </row>
    <row r="248" spans="1:8" ht="35.25" customHeight="1">
      <c r="A248" s="186" t="s">
        <v>372</v>
      </c>
      <c r="B248" s="210" t="s">
        <v>373</v>
      </c>
      <c r="C248" s="188" t="s">
        <v>178</v>
      </c>
      <c r="D248" s="224">
        <v>0</v>
      </c>
      <c r="E248" s="236">
        <v>0</v>
      </c>
      <c r="F248" s="191" t="s">
        <v>703</v>
      </c>
      <c r="G248" s="191" t="s">
        <v>703</v>
      </c>
      <c r="H248" s="193" t="s">
        <v>703</v>
      </c>
    </row>
    <row r="249" spans="1:8" ht="35.25" customHeight="1">
      <c r="A249" s="186" t="s">
        <v>374</v>
      </c>
      <c r="B249" s="229" t="s">
        <v>375</v>
      </c>
      <c r="C249" s="188" t="s">
        <v>178</v>
      </c>
      <c r="D249" s="224">
        <v>0</v>
      </c>
      <c r="E249" s="236">
        <v>0</v>
      </c>
      <c r="F249" s="191" t="s">
        <v>703</v>
      </c>
      <c r="G249" s="191" t="s">
        <v>703</v>
      </c>
      <c r="H249" s="193" t="s">
        <v>703</v>
      </c>
    </row>
    <row r="250" spans="1:8" ht="35.25" customHeight="1">
      <c r="A250" s="186" t="s">
        <v>376</v>
      </c>
      <c r="B250" s="229" t="s">
        <v>1010</v>
      </c>
      <c r="C250" s="188" t="s">
        <v>178</v>
      </c>
      <c r="D250" s="237">
        <f>D242+D243+D246+D249</f>
        <v>44.156195164480067</v>
      </c>
      <c r="E250" s="238">
        <f>E242+E243+E246+E249</f>
        <v>6.1743691010903756</v>
      </c>
      <c r="F250" s="191" t="s">
        <v>703</v>
      </c>
      <c r="G250" s="191" t="s">
        <v>703</v>
      </c>
      <c r="H250" s="193" t="s">
        <v>703</v>
      </c>
    </row>
    <row r="251" spans="1:8" ht="35.25" customHeight="1">
      <c r="A251" s="186" t="s">
        <v>378</v>
      </c>
      <c r="B251" s="229" t="s">
        <v>379</v>
      </c>
      <c r="C251" s="188" t="s">
        <v>178</v>
      </c>
      <c r="D251" s="224">
        <v>0</v>
      </c>
      <c r="E251" s="236">
        <v>0</v>
      </c>
      <c r="F251" s="191" t="s">
        <v>703</v>
      </c>
      <c r="G251" s="191" t="s">
        <v>703</v>
      </c>
      <c r="H251" s="193" t="s">
        <v>703</v>
      </c>
    </row>
    <row r="252" spans="1:8" ht="35.25" customHeight="1">
      <c r="A252" s="213" t="s">
        <v>380</v>
      </c>
      <c r="B252" s="240" t="s">
        <v>381</v>
      </c>
      <c r="C252" s="188" t="s">
        <v>178</v>
      </c>
      <c r="D252" s="241">
        <v>0</v>
      </c>
      <c r="E252" s="242">
        <v>0</v>
      </c>
      <c r="F252" s="232" t="s">
        <v>703</v>
      </c>
      <c r="G252" s="232" t="s">
        <v>703</v>
      </c>
      <c r="H252" s="233" t="s">
        <v>703</v>
      </c>
    </row>
    <row r="253" spans="1:8" ht="35.25" customHeight="1">
      <c r="A253" s="178" t="s">
        <v>382</v>
      </c>
      <c r="B253" s="179" t="s">
        <v>269</v>
      </c>
      <c r="C253" s="180" t="s">
        <v>383</v>
      </c>
      <c r="D253" s="178">
        <v>0</v>
      </c>
      <c r="E253" s="243">
        <v>0</v>
      </c>
      <c r="F253" s="219" t="s">
        <v>703</v>
      </c>
      <c r="G253" s="219" t="s">
        <v>703</v>
      </c>
      <c r="H253" s="185" t="s">
        <v>703</v>
      </c>
    </row>
    <row r="254" spans="1:8" ht="35.25" customHeight="1">
      <c r="A254" s="186" t="s">
        <v>384</v>
      </c>
      <c r="B254" s="210" t="s">
        <v>385</v>
      </c>
      <c r="C254" s="188" t="s">
        <v>178</v>
      </c>
      <c r="D254" s="224">
        <v>0</v>
      </c>
      <c r="E254" s="238">
        <v>72.171000000000006</v>
      </c>
      <c r="F254" s="191" t="s">
        <v>703</v>
      </c>
      <c r="G254" s="191" t="s">
        <v>703</v>
      </c>
      <c r="H254" s="193" t="s">
        <v>703</v>
      </c>
    </row>
    <row r="255" spans="1:8" ht="35.25" customHeight="1">
      <c r="A255" s="186" t="s">
        <v>386</v>
      </c>
      <c r="B255" s="199" t="s">
        <v>1011</v>
      </c>
      <c r="C255" s="188" t="s">
        <v>178</v>
      </c>
      <c r="D255" s="224">
        <v>0</v>
      </c>
      <c r="E255" s="236">
        <v>0</v>
      </c>
      <c r="F255" s="191" t="s">
        <v>703</v>
      </c>
      <c r="G255" s="191" t="s">
        <v>703</v>
      </c>
      <c r="H255" s="193" t="s">
        <v>703</v>
      </c>
    </row>
    <row r="256" spans="1:8" ht="35.25" customHeight="1">
      <c r="A256" s="186" t="s">
        <v>388</v>
      </c>
      <c r="B256" s="211" t="s">
        <v>389</v>
      </c>
      <c r="C256" s="188" t="s">
        <v>178</v>
      </c>
      <c r="D256" s="224">
        <v>0</v>
      </c>
      <c r="E256" s="236">
        <v>0</v>
      </c>
      <c r="F256" s="191" t="s">
        <v>703</v>
      </c>
      <c r="G256" s="191" t="s">
        <v>703</v>
      </c>
      <c r="H256" s="193" t="s">
        <v>703</v>
      </c>
    </row>
    <row r="257" spans="1:8" ht="35.25" customHeight="1">
      <c r="A257" s="186" t="s">
        <v>390</v>
      </c>
      <c r="B257" s="211" t="s">
        <v>1012</v>
      </c>
      <c r="C257" s="188" t="s">
        <v>178</v>
      </c>
      <c r="D257" s="224">
        <v>0</v>
      </c>
      <c r="E257" s="236">
        <v>0</v>
      </c>
      <c r="F257" s="191" t="s">
        <v>703</v>
      </c>
      <c r="G257" s="191" t="s">
        <v>703</v>
      </c>
      <c r="H257" s="193" t="s">
        <v>703</v>
      </c>
    </row>
    <row r="258" spans="1:8" ht="35.25" customHeight="1">
      <c r="A258" s="186" t="s">
        <v>391</v>
      </c>
      <c r="B258" s="212" t="s">
        <v>389</v>
      </c>
      <c r="C258" s="188" t="s">
        <v>178</v>
      </c>
      <c r="D258" s="224">
        <v>0</v>
      </c>
      <c r="E258" s="236">
        <v>0</v>
      </c>
      <c r="F258" s="191" t="s">
        <v>703</v>
      </c>
      <c r="G258" s="191" t="s">
        <v>703</v>
      </c>
      <c r="H258" s="193" t="s">
        <v>703</v>
      </c>
    </row>
    <row r="259" spans="1:8" ht="35.25" customHeight="1">
      <c r="A259" s="186" t="s">
        <v>392</v>
      </c>
      <c r="B259" s="211" t="s">
        <v>184</v>
      </c>
      <c r="C259" s="188" t="s">
        <v>178</v>
      </c>
      <c r="D259" s="224">
        <v>0</v>
      </c>
      <c r="E259" s="236">
        <v>0</v>
      </c>
      <c r="F259" s="191" t="s">
        <v>703</v>
      </c>
      <c r="G259" s="191" t="s">
        <v>703</v>
      </c>
      <c r="H259" s="193" t="s">
        <v>703</v>
      </c>
    </row>
    <row r="260" spans="1:8" ht="35.25" customHeight="1">
      <c r="A260" s="186" t="s">
        <v>393</v>
      </c>
      <c r="B260" s="212" t="s">
        <v>389</v>
      </c>
      <c r="C260" s="188" t="s">
        <v>178</v>
      </c>
      <c r="D260" s="224">
        <v>0</v>
      </c>
      <c r="E260" s="236">
        <v>0</v>
      </c>
      <c r="F260" s="191" t="s">
        <v>703</v>
      </c>
      <c r="G260" s="191" t="s">
        <v>703</v>
      </c>
      <c r="H260" s="193" t="s">
        <v>703</v>
      </c>
    </row>
    <row r="261" spans="1:8" ht="35.25" customHeight="1">
      <c r="A261" s="186" t="s">
        <v>394</v>
      </c>
      <c r="B261" s="211" t="s">
        <v>186</v>
      </c>
      <c r="C261" s="188" t="s">
        <v>178</v>
      </c>
      <c r="D261" s="224">
        <v>0</v>
      </c>
      <c r="E261" s="236">
        <v>0</v>
      </c>
      <c r="F261" s="191" t="s">
        <v>703</v>
      </c>
      <c r="G261" s="191" t="s">
        <v>703</v>
      </c>
      <c r="H261" s="193" t="s">
        <v>703</v>
      </c>
    </row>
    <row r="262" spans="1:8" ht="35.25" customHeight="1">
      <c r="A262" s="186" t="s">
        <v>395</v>
      </c>
      <c r="B262" s="212" t="s">
        <v>389</v>
      </c>
      <c r="C262" s="188" t="s">
        <v>178</v>
      </c>
      <c r="D262" s="224">
        <v>0</v>
      </c>
      <c r="E262" s="236">
        <v>0</v>
      </c>
      <c r="F262" s="191" t="s">
        <v>703</v>
      </c>
      <c r="G262" s="191" t="s">
        <v>703</v>
      </c>
      <c r="H262" s="193" t="s">
        <v>703</v>
      </c>
    </row>
    <row r="263" spans="1:8" ht="35.25" customHeight="1">
      <c r="A263" s="186" t="s">
        <v>396</v>
      </c>
      <c r="B263" s="199" t="s">
        <v>397</v>
      </c>
      <c r="C263" s="188" t="s">
        <v>178</v>
      </c>
      <c r="D263" s="224">
        <v>0</v>
      </c>
      <c r="E263" s="236">
        <v>0</v>
      </c>
      <c r="F263" s="191" t="s">
        <v>703</v>
      </c>
      <c r="G263" s="191" t="s">
        <v>703</v>
      </c>
      <c r="H263" s="193" t="s">
        <v>703</v>
      </c>
    </row>
    <row r="264" spans="1:8" ht="35.25" customHeight="1">
      <c r="A264" s="186" t="s">
        <v>398</v>
      </c>
      <c r="B264" s="211" t="s">
        <v>389</v>
      </c>
      <c r="C264" s="188" t="s">
        <v>178</v>
      </c>
      <c r="D264" s="224">
        <v>0</v>
      </c>
      <c r="E264" s="236">
        <v>0</v>
      </c>
      <c r="F264" s="191" t="s">
        <v>703</v>
      </c>
      <c r="G264" s="191" t="s">
        <v>703</v>
      </c>
      <c r="H264" s="193" t="s">
        <v>703</v>
      </c>
    </row>
    <row r="265" spans="1:8" ht="35.25" customHeight="1">
      <c r="A265" s="186" t="s">
        <v>399</v>
      </c>
      <c r="B265" s="199" t="s">
        <v>400</v>
      </c>
      <c r="C265" s="188" t="s">
        <v>178</v>
      </c>
      <c r="D265" s="224">
        <v>0</v>
      </c>
      <c r="E265" s="238">
        <f>E254-E281</f>
        <v>17.592000000000006</v>
      </c>
      <c r="F265" s="191" t="s">
        <v>703</v>
      </c>
      <c r="G265" s="191" t="s">
        <v>703</v>
      </c>
      <c r="H265" s="193" t="s">
        <v>703</v>
      </c>
    </row>
    <row r="266" spans="1:8" ht="35.25" customHeight="1">
      <c r="A266" s="186" t="s">
        <v>401</v>
      </c>
      <c r="B266" s="211" t="s">
        <v>389</v>
      </c>
      <c r="C266" s="188" t="s">
        <v>178</v>
      </c>
      <c r="D266" s="224">
        <v>0</v>
      </c>
      <c r="E266" s="236">
        <v>0</v>
      </c>
      <c r="F266" s="191" t="s">
        <v>703</v>
      </c>
      <c r="G266" s="191" t="s">
        <v>703</v>
      </c>
      <c r="H266" s="193" t="s">
        <v>703</v>
      </c>
    </row>
    <row r="267" spans="1:8" ht="35.25" customHeight="1">
      <c r="A267" s="186" t="s">
        <v>402</v>
      </c>
      <c r="B267" s="199" t="s">
        <v>403</v>
      </c>
      <c r="C267" s="188" t="s">
        <v>178</v>
      </c>
      <c r="D267" s="224">
        <v>0</v>
      </c>
      <c r="E267" s="236">
        <v>0</v>
      </c>
      <c r="F267" s="191" t="s">
        <v>703</v>
      </c>
      <c r="G267" s="191" t="s">
        <v>703</v>
      </c>
      <c r="H267" s="193" t="s">
        <v>703</v>
      </c>
    </row>
    <row r="268" spans="1:8" ht="35.25" customHeight="1">
      <c r="A268" s="186" t="s">
        <v>404</v>
      </c>
      <c r="B268" s="211" t="s">
        <v>389</v>
      </c>
      <c r="C268" s="188" t="s">
        <v>178</v>
      </c>
      <c r="D268" s="224">
        <v>0</v>
      </c>
      <c r="E268" s="236">
        <v>0</v>
      </c>
      <c r="F268" s="191" t="s">
        <v>703</v>
      </c>
      <c r="G268" s="191" t="s">
        <v>703</v>
      </c>
      <c r="H268" s="193" t="s">
        <v>703</v>
      </c>
    </row>
    <row r="269" spans="1:8" ht="35.25" customHeight="1">
      <c r="A269" s="186" t="s">
        <v>405</v>
      </c>
      <c r="B269" s="199" t="s">
        <v>406</v>
      </c>
      <c r="C269" s="188" t="s">
        <v>178</v>
      </c>
      <c r="D269" s="224">
        <v>0</v>
      </c>
      <c r="E269" s="236">
        <v>0</v>
      </c>
      <c r="F269" s="191" t="s">
        <v>703</v>
      </c>
      <c r="G269" s="191" t="s">
        <v>703</v>
      </c>
      <c r="H269" s="193" t="s">
        <v>703</v>
      </c>
    </row>
    <row r="270" spans="1:8" ht="35.25" customHeight="1">
      <c r="A270" s="186" t="s">
        <v>407</v>
      </c>
      <c r="B270" s="211" t="s">
        <v>389</v>
      </c>
      <c r="C270" s="188" t="s">
        <v>178</v>
      </c>
      <c r="D270" s="224">
        <v>0</v>
      </c>
      <c r="E270" s="236">
        <v>0</v>
      </c>
      <c r="F270" s="191" t="s">
        <v>703</v>
      </c>
      <c r="G270" s="191" t="s">
        <v>703</v>
      </c>
      <c r="H270" s="193" t="s">
        <v>703</v>
      </c>
    </row>
    <row r="271" spans="1:8" ht="35.25" customHeight="1">
      <c r="A271" s="186" t="s">
        <v>411</v>
      </c>
      <c r="B271" s="199" t="s">
        <v>409</v>
      </c>
      <c r="C271" s="188" t="s">
        <v>178</v>
      </c>
      <c r="D271" s="224">
        <v>0</v>
      </c>
      <c r="E271" s="236">
        <v>0</v>
      </c>
      <c r="F271" s="191" t="s">
        <v>703</v>
      </c>
      <c r="G271" s="191" t="s">
        <v>703</v>
      </c>
      <c r="H271" s="193" t="s">
        <v>703</v>
      </c>
    </row>
    <row r="272" spans="1:8" ht="35.25" customHeight="1">
      <c r="A272" s="186" t="s">
        <v>410</v>
      </c>
      <c r="B272" s="211" t="s">
        <v>389</v>
      </c>
      <c r="C272" s="188" t="s">
        <v>178</v>
      </c>
      <c r="D272" s="224">
        <v>0</v>
      </c>
      <c r="E272" s="236">
        <v>0</v>
      </c>
      <c r="F272" s="191" t="s">
        <v>703</v>
      </c>
      <c r="G272" s="191" t="s">
        <v>703</v>
      </c>
      <c r="H272" s="193" t="s">
        <v>703</v>
      </c>
    </row>
    <row r="273" spans="1:8" ht="35.25" customHeight="1">
      <c r="A273" s="186" t="s">
        <v>411</v>
      </c>
      <c r="B273" s="199" t="s">
        <v>412</v>
      </c>
      <c r="C273" s="188" t="s">
        <v>178</v>
      </c>
      <c r="D273" s="224">
        <v>0</v>
      </c>
      <c r="E273" s="236">
        <v>0</v>
      </c>
      <c r="F273" s="191" t="s">
        <v>703</v>
      </c>
      <c r="G273" s="191" t="s">
        <v>703</v>
      </c>
      <c r="H273" s="193" t="s">
        <v>703</v>
      </c>
    </row>
    <row r="274" spans="1:8" ht="35.25" customHeight="1">
      <c r="A274" s="186" t="s">
        <v>413</v>
      </c>
      <c r="B274" s="211" t="s">
        <v>389</v>
      </c>
      <c r="C274" s="188" t="s">
        <v>178</v>
      </c>
      <c r="D274" s="224">
        <v>0</v>
      </c>
      <c r="E274" s="236">
        <v>0</v>
      </c>
      <c r="F274" s="191" t="s">
        <v>703</v>
      </c>
      <c r="G274" s="191" t="s">
        <v>703</v>
      </c>
      <c r="H274" s="193" t="s">
        <v>703</v>
      </c>
    </row>
    <row r="275" spans="1:8" ht="35.25" customHeight="1">
      <c r="A275" s="186" t="s">
        <v>414</v>
      </c>
      <c r="B275" s="199" t="s">
        <v>415</v>
      </c>
      <c r="C275" s="188" t="s">
        <v>178</v>
      </c>
      <c r="D275" s="224">
        <v>0</v>
      </c>
      <c r="E275" s="236">
        <v>0</v>
      </c>
      <c r="F275" s="191" t="s">
        <v>703</v>
      </c>
      <c r="G275" s="191" t="s">
        <v>703</v>
      </c>
      <c r="H275" s="193" t="s">
        <v>703</v>
      </c>
    </row>
    <row r="276" spans="1:8" ht="35.25" customHeight="1">
      <c r="A276" s="186" t="s">
        <v>416</v>
      </c>
      <c r="B276" s="211" t="s">
        <v>389</v>
      </c>
      <c r="C276" s="188" t="s">
        <v>178</v>
      </c>
      <c r="D276" s="224">
        <v>0</v>
      </c>
      <c r="E276" s="236">
        <v>0</v>
      </c>
      <c r="F276" s="191" t="s">
        <v>703</v>
      </c>
      <c r="G276" s="191" t="s">
        <v>703</v>
      </c>
      <c r="H276" s="193" t="s">
        <v>703</v>
      </c>
    </row>
    <row r="277" spans="1:8" ht="35.25" customHeight="1">
      <c r="A277" s="186" t="s">
        <v>417</v>
      </c>
      <c r="B277" s="211" t="s">
        <v>872</v>
      </c>
      <c r="C277" s="188" t="s">
        <v>178</v>
      </c>
      <c r="D277" s="224">
        <v>0</v>
      </c>
      <c r="E277" s="236">
        <v>0</v>
      </c>
      <c r="F277" s="191" t="s">
        <v>703</v>
      </c>
      <c r="G277" s="191" t="s">
        <v>703</v>
      </c>
      <c r="H277" s="193" t="s">
        <v>703</v>
      </c>
    </row>
    <row r="278" spans="1:8" ht="35.25" customHeight="1">
      <c r="A278" s="186" t="s">
        <v>418</v>
      </c>
      <c r="B278" s="212" t="s">
        <v>389</v>
      </c>
      <c r="C278" s="188" t="s">
        <v>178</v>
      </c>
      <c r="D278" s="224">
        <v>0</v>
      </c>
      <c r="E278" s="236">
        <v>0</v>
      </c>
      <c r="F278" s="191" t="s">
        <v>703</v>
      </c>
      <c r="G278" s="191" t="s">
        <v>703</v>
      </c>
      <c r="H278" s="193" t="s">
        <v>703</v>
      </c>
    </row>
    <row r="279" spans="1:8" ht="35.25" customHeight="1">
      <c r="A279" s="186" t="s">
        <v>419</v>
      </c>
      <c r="B279" s="211" t="s">
        <v>204</v>
      </c>
      <c r="C279" s="188" t="s">
        <v>178</v>
      </c>
      <c r="D279" s="224">
        <v>0</v>
      </c>
      <c r="E279" s="236">
        <v>0</v>
      </c>
      <c r="F279" s="191" t="s">
        <v>703</v>
      </c>
      <c r="G279" s="191" t="s">
        <v>703</v>
      </c>
      <c r="H279" s="193" t="s">
        <v>703</v>
      </c>
    </row>
    <row r="280" spans="1:8" ht="35.25" customHeight="1">
      <c r="A280" s="186" t="s">
        <v>420</v>
      </c>
      <c r="B280" s="212" t="s">
        <v>389</v>
      </c>
      <c r="C280" s="188" t="s">
        <v>178</v>
      </c>
      <c r="D280" s="224">
        <v>0</v>
      </c>
      <c r="E280" s="236">
        <v>0</v>
      </c>
      <c r="F280" s="191" t="s">
        <v>703</v>
      </c>
      <c r="G280" s="191" t="s">
        <v>703</v>
      </c>
      <c r="H280" s="193" t="s">
        <v>703</v>
      </c>
    </row>
    <row r="281" spans="1:8" ht="35.25" customHeight="1">
      <c r="A281" s="186" t="s">
        <v>421</v>
      </c>
      <c r="B281" s="199" t="s">
        <v>422</v>
      </c>
      <c r="C281" s="188" t="s">
        <v>178</v>
      </c>
      <c r="D281" s="224">
        <v>0</v>
      </c>
      <c r="E281" s="238">
        <f>7.629+46.95</f>
        <v>54.579000000000001</v>
      </c>
      <c r="F281" s="191" t="s">
        <v>703</v>
      </c>
      <c r="G281" s="191" t="s">
        <v>703</v>
      </c>
      <c r="H281" s="193" t="s">
        <v>703</v>
      </c>
    </row>
    <row r="282" spans="1:8" ht="35.25" customHeight="1">
      <c r="A282" s="186" t="s">
        <v>423</v>
      </c>
      <c r="B282" s="211" t="s">
        <v>389</v>
      </c>
      <c r="C282" s="188" t="s">
        <v>178</v>
      </c>
      <c r="D282" s="224">
        <v>0</v>
      </c>
      <c r="E282" s="236">
        <v>0</v>
      </c>
      <c r="F282" s="191" t="s">
        <v>703</v>
      </c>
      <c r="G282" s="191" t="s">
        <v>703</v>
      </c>
      <c r="H282" s="193" t="s">
        <v>703</v>
      </c>
    </row>
    <row r="283" spans="1:8" ht="35.25" customHeight="1">
      <c r="A283" s="186" t="s">
        <v>424</v>
      </c>
      <c r="B283" s="210" t="s">
        <v>425</v>
      </c>
      <c r="C283" s="188" t="s">
        <v>178</v>
      </c>
      <c r="D283" s="224">
        <v>0</v>
      </c>
      <c r="E283" s="238">
        <v>44.078000000000003</v>
      </c>
      <c r="F283" s="191" t="s">
        <v>703</v>
      </c>
      <c r="G283" s="191" t="s">
        <v>703</v>
      </c>
      <c r="H283" s="193" t="s">
        <v>703</v>
      </c>
    </row>
    <row r="284" spans="1:8" ht="35.25" customHeight="1">
      <c r="A284" s="186" t="s">
        <v>426</v>
      </c>
      <c r="B284" s="199" t="s">
        <v>427</v>
      </c>
      <c r="C284" s="188" t="s">
        <v>178</v>
      </c>
      <c r="D284" s="224">
        <v>0</v>
      </c>
      <c r="E284" s="236">
        <v>0</v>
      </c>
      <c r="F284" s="191" t="s">
        <v>703</v>
      </c>
      <c r="G284" s="191" t="s">
        <v>703</v>
      </c>
      <c r="H284" s="193" t="s">
        <v>703</v>
      </c>
    </row>
    <row r="285" spans="1:8" ht="35.25" customHeight="1">
      <c r="A285" s="186" t="s">
        <v>428</v>
      </c>
      <c r="B285" s="211" t="s">
        <v>389</v>
      </c>
      <c r="C285" s="188" t="s">
        <v>178</v>
      </c>
      <c r="D285" s="224">
        <v>0</v>
      </c>
      <c r="E285" s="236">
        <v>0</v>
      </c>
      <c r="F285" s="191" t="s">
        <v>703</v>
      </c>
      <c r="G285" s="191" t="s">
        <v>703</v>
      </c>
      <c r="H285" s="193" t="s">
        <v>703</v>
      </c>
    </row>
    <row r="286" spans="1:8" ht="35.25" customHeight="1">
      <c r="A286" s="186" t="s">
        <v>429</v>
      </c>
      <c r="B286" s="199" t="s">
        <v>430</v>
      </c>
      <c r="C286" s="188" t="s">
        <v>178</v>
      </c>
      <c r="D286" s="224">
        <v>0</v>
      </c>
      <c r="E286" s="236">
        <v>0</v>
      </c>
      <c r="F286" s="191" t="s">
        <v>703</v>
      </c>
      <c r="G286" s="191" t="s">
        <v>703</v>
      </c>
      <c r="H286" s="193" t="s">
        <v>703</v>
      </c>
    </row>
    <row r="287" spans="1:8" ht="35.25" customHeight="1">
      <c r="A287" s="186" t="s">
        <v>431</v>
      </c>
      <c r="B287" s="211" t="s">
        <v>432</v>
      </c>
      <c r="C287" s="188" t="s">
        <v>178</v>
      </c>
      <c r="D287" s="224">
        <v>0</v>
      </c>
      <c r="E287" s="236">
        <v>0</v>
      </c>
      <c r="F287" s="191" t="s">
        <v>703</v>
      </c>
      <c r="G287" s="191" t="s">
        <v>703</v>
      </c>
      <c r="H287" s="193" t="s">
        <v>703</v>
      </c>
    </row>
    <row r="288" spans="1:8" ht="35.25" customHeight="1">
      <c r="A288" s="186" t="s">
        <v>433</v>
      </c>
      <c r="B288" s="212" t="s">
        <v>389</v>
      </c>
      <c r="C288" s="188" t="s">
        <v>178</v>
      </c>
      <c r="D288" s="224">
        <v>0</v>
      </c>
      <c r="E288" s="236">
        <v>0</v>
      </c>
      <c r="F288" s="191" t="s">
        <v>703</v>
      </c>
      <c r="G288" s="191" t="s">
        <v>703</v>
      </c>
      <c r="H288" s="193" t="s">
        <v>703</v>
      </c>
    </row>
    <row r="289" spans="1:8" ht="35.25" customHeight="1">
      <c r="A289" s="186" t="s">
        <v>434</v>
      </c>
      <c r="B289" s="211" t="s">
        <v>435</v>
      </c>
      <c r="C289" s="188" t="s">
        <v>178</v>
      </c>
      <c r="D289" s="224">
        <v>0</v>
      </c>
      <c r="E289" s="236">
        <v>0</v>
      </c>
      <c r="F289" s="191" t="s">
        <v>703</v>
      </c>
      <c r="G289" s="191" t="s">
        <v>703</v>
      </c>
      <c r="H289" s="193" t="s">
        <v>703</v>
      </c>
    </row>
    <row r="290" spans="1:8" ht="35.25" customHeight="1">
      <c r="A290" s="186" t="s">
        <v>436</v>
      </c>
      <c r="B290" s="212" t="s">
        <v>389</v>
      </c>
      <c r="C290" s="188" t="s">
        <v>178</v>
      </c>
      <c r="D290" s="224">
        <v>0</v>
      </c>
      <c r="E290" s="236">
        <v>0</v>
      </c>
      <c r="F290" s="191" t="s">
        <v>703</v>
      </c>
      <c r="G290" s="191" t="s">
        <v>703</v>
      </c>
      <c r="H290" s="193" t="s">
        <v>703</v>
      </c>
    </row>
    <row r="291" spans="1:8" ht="35.25" customHeight="1">
      <c r="A291" s="186" t="s">
        <v>437</v>
      </c>
      <c r="B291" s="199" t="s">
        <v>438</v>
      </c>
      <c r="C291" s="188" t="s">
        <v>178</v>
      </c>
      <c r="D291" s="224">
        <v>0</v>
      </c>
      <c r="E291" s="236">
        <v>0</v>
      </c>
      <c r="F291" s="191" t="s">
        <v>703</v>
      </c>
      <c r="G291" s="191" t="s">
        <v>703</v>
      </c>
      <c r="H291" s="193" t="s">
        <v>703</v>
      </c>
    </row>
    <row r="292" spans="1:8" ht="35.25" customHeight="1">
      <c r="A292" s="186" t="s">
        <v>439</v>
      </c>
      <c r="B292" s="211" t="s">
        <v>389</v>
      </c>
      <c r="C292" s="188" t="s">
        <v>178</v>
      </c>
      <c r="D292" s="224">
        <v>0</v>
      </c>
      <c r="E292" s="236">
        <v>0</v>
      </c>
      <c r="F292" s="191" t="s">
        <v>703</v>
      </c>
      <c r="G292" s="191" t="s">
        <v>703</v>
      </c>
      <c r="H292" s="193" t="s">
        <v>703</v>
      </c>
    </row>
    <row r="293" spans="1:8" ht="35.25" customHeight="1">
      <c r="A293" s="186" t="s">
        <v>440</v>
      </c>
      <c r="B293" s="199" t="s">
        <v>441</v>
      </c>
      <c r="C293" s="188" t="s">
        <v>178</v>
      </c>
      <c r="D293" s="224">
        <v>0</v>
      </c>
      <c r="E293" s="236">
        <v>0</v>
      </c>
      <c r="F293" s="191" t="s">
        <v>703</v>
      </c>
      <c r="G293" s="191" t="s">
        <v>703</v>
      </c>
      <c r="H293" s="193" t="s">
        <v>703</v>
      </c>
    </row>
    <row r="294" spans="1:8" ht="35.25" customHeight="1">
      <c r="A294" s="186" t="s">
        <v>442</v>
      </c>
      <c r="B294" s="211" t="s">
        <v>389</v>
      </c>
      <c r="C294" s="188" t="s">
        <v>178</v>
      </c>
      <c r="D294" s="224">
        <v>0</v>
      </c>
      <c r="E294" s="236">
        <v>0</v>
      </c>
      <c r="F294" s="191" t="s">
        <v>703</v>
      </c>
      <c r="G294" s="191" t="s">
        <v>703</v>
      </c>
      <c r="H294" s="193" t="s">
        <v>703</v>
      </c>
    </row>
    <row r="295" spans="1:8" ht="35.25" customHeight="1">
      <c r="A295" s="186" t="s">
        <v>443</v>
      </c>
      <c r="B295" s="199" t="s">
        <v>444</v>
      </c>
      <c r="C295" s="188" t="s">
        <v>178</v>
      </c>
      <c r="D295" s="224">
        <v>0</v>
      </c>
      <c r="E295" s="238">
        <v>7.46</v>
      </c>
      <c r="F295" s="191" t="s">
        <v>703</v>
      </c>
      <c r="G295" s="191" t="s">
        <v>703</v>
      </c>
      <c r="H295" s="193" t="s">
        <v>703</v>
      </c>
    </row>
    <row r="296" spans="1:8" ht="35.25" customHeight="1">
      <c r="A296" s="186" t="s">
        <v>445</v>
      </c>
      <c r="B296" s="211" t="s">
        <v>389</v>
      </c>
      <c r="C296" s="188" t="s">
        <v>178</v>
      </c>
      <c r="D296" s="224">
        <v>0</v>
      </c>
      <c r="E296" s="236">
        <v>0</v>
      </c>
      <c r="F296" s="191" t="s">
        <v>703</v>
      </c>
      <c r="G296" s="191" t="s">
        <v>703</v>
      </c>
      <c r="H296" s="193" t="s">
        <v>703</v>
      </c>
    </row>
    <row r="297" spans="1:8" ht="35.25" customHeight="1">
      <c r="A297" s="186" t="s">
        <v>446</v>
      </c>
      <c r="B297" s="199" t="s">
        <v>447</v>
      </c>
      <c r="C297" s="188" t="s">
        <v>178</v>
      </c>
      <c r="D297" s="224">
        <v>0</v>
      </c>
      <c r="E297" s="238">
        <f>5.9+15.393</f>
        <v>21.292999999999999</v>
      </c>
      <c r="F297" s="191" t="s">
        <v>703</v>
      </c>
      <c r="G297" s="191" t="s">
        <v>703</v>
      </c>
      <c r="H297" s="193" t="s">
        <v>703</v>
      </c>
    </row>
    <row r="298" spans="1:8" ht="35.25" customHeight="1">
      <c r="A298" s="186" t="s">
        <v>448</v>
      </c>
      <c r="B298" s="211" t="s">
        <v>389</v>
      </c>
      <c r="C298" s="188" t="s">
        <v>178</v>
      </c>
      <c r="D298" s="224">
        <v>0</v>
      </c>
      <c r="E298" s="236">
        <v>0</v>
      </c>
      <c r="F298" s="191" t="s">
        <v>703</v>
      </c>
      <c r="G298" s="191" t="s">
        <v>703</v>
      </c>
      <c r="H298" s="193" t="s">
        <v>703</v>
      </c>
    </row>
    <row r="299" spans="1:8" ht="35.25" customHeight="1">
      <c r="A299" s="186" t="s">
        <v>449</v>
      </c>
      <c r="B299" s="199" t="s">
        <v>450</v>
      </c>
      <c r="C299" s="188" t="s">
        <v>178</v>
      </c>
      <c r="D299" s="224">
        <v>0</v>
      </c>
      <c r="E299" s="236">
        <v>0</v>
      </c>
      <c r="F299" s="191" t="s">
        <v>703</v>
      </c>
      <c r="G299" s="191" t="s">
        <v>703</v>
      </c>
      <c r="H299" s="193" t="s">
        <v>703</v>
      </c>
    </row>
    <row r="300" spans="1:8" ht="35.25" customHeight="1">
      <c r="A300" s="186" t="s">
        <v>451</v>
      </c>
      <c r="B300" s="211" t="s">
        <v>389</v>
      </c>
      <c r="C300" s="188" t="s">
        <v>178</v>
      </c>
      <c r="D300" s="224">
        <v>0</v>
      </c>
      <c r="E300" s="236">
        <v>0</v>
      </c>
      <c r="F300" s="191" t="s">
        <v>703</v>
      </c>
      <c r="G300" s="191" t="s">
        <v>703</v>
      </c>
      <c r="H300" s="193" t="s">
        <v>703</v>
      </c>
    </row>
    <row r="301" spans="1:8" ht="35.25" customHeight="1">
      <c r="A301" s="186" t="s">
        <v>452</v>
      </c>
      <c r="B301" s="199" t="s">
        <v>1013</v>
      </c>
      <c r="C301" s="188" t="s">
        <v>178</v>
      </c>
      <c r="D301" s="224">
        <v>0</v>
      </c>
      <c r="E301" s="236">
        <v>0</v>
      </c>
      <c r="F301" s="191" t="s">
        <v>703</v>
      </c>
      <c r="G301" s="191" t="s">
        <v>703</v>
      </c>
      <c r="H301" s="193" t="s">
        <v>703</v>
      </c>
    </row>
    <row r="302" spans="1:8" ht="35.25" customHeight="1">
      <c r="A302" s="186" t="s">
        <v>454</v>
      </c>
      <c r="B302" s="211" t="s">
        <v>389</v>
      </c>
      <c r="C302" s="188" t="s">
        <v>178</v>
      </c>
      <c r="D302" s="224">
        <v>0</v>
      </c>
      <c r="E302" s="236">
        <v>0</v>
      </c>
      <c r="F302" s="191" t="s">
        <v>703</v>
      </c>
      <c r="G302" s="191" t="s">
        <v>703</v>
      </c>
      <c r="H302" s="193" t="s">
        <v>703</v>
      </c>
    </row>
    <row r="303" spans="1:8" ht="35.25" customHeight="1">
      <c r="A303" s="186" t="s">
        <v>455</v>
      </c>
      <c r="B303" s="199" t="s">
        <v>456</v>
      </c>
      <c r="C303" s="188" t="s">
        <v>178</v>
      </c>
      <c r="D303" s="224">
        <v>0</v>
      </c>
      <c r="E303" s="238">
        <f>E283-E295-E297</f>
        <v>15.325000000000003</v>
      </c>
      <c r="F303" s="191" t="s">
        <v>703</v>
      </c>
      <c r="G303" s="191" t="s">
        <v>703</v>
      </c>
      <c r="H303" s="193" t="s">
        <v>703</v>
      </c>
    </row>
    <row r="304" spans="1:8" ht="35.25" customHeight="1">
      <c r="A304" s="186" t="s">
        <v>457</v>
      </c>
      <c r="B304" s="211" t="s">
        <v>389</v>
      </c>
      <c r="C304" s="188" t="s">
        <v>178</v>
      </c>
      <c r="D304" s="224">
        <v>0</v>
      </c>
      <c r="E304" s="236">
        <v>0</v>
      </c>
      <c r="F304" s="191" t="s">
        <v>703</v>
      </c>
      <c r="G304" s="191" t="s">
        <v>703</v>
      </c>
      <c r="H304" s="193" t="s">
        <v>703</v>
      </c>
    </row>
    <row r="305" spans="1:8" ht="35.25" customHeight="1">
      <c r="A305" s="186" t="s">
        <v>458</v>
      </c>
      <c r="B305" s="210" t="s">
        <v>459</v>
      </c>
      <c r="C305" s="188" t="s">
        <v>30</v>
      </c>
      <c r="D305" s="244">
        <f>D167/D23*100</f>
        <v>100</v>
      </c>
      <c r="E305" s="236">
        <f>E167/E23*100</f>
        <v>100</v>
      </c>
      <c r="F305" s="191" t="s">
        <v>703</v>
      </c>
      <c r="G305" s="191" t="s">
        <v>703</v>
      </c>
      <c r="H305" s="193" t="s">
        <v>703</v>
      </c>
    </row>
    <row r="306" spans="1:8" ht="35.25" customHeight="1">
      <c r="A306" s="186" t="s">
        <v>460</v>
      </c>
      <c r="B306" s="199" t="s">
        <v>461</v>
      </c>
      <c r="C306" s="188" t="s">
        <v>30</v>
      </c>
      <c r="D306" s="224">
        <v>0</v>
      </c>
      <c r="E306" s="236">
        <v>0</v>
      </c>
      <c r="F306" s="191" t="s">
        <v>703</v>
      </c>
      <c r="G306" s="191" t="s">
        <v>703</v>
      </c>
      <c r="H306" s="193" t="s">
        <v>703</v>
      </c>
    </row>
    <row r="307" spans="1:8" ht="35.25" customHeight="1">
      <c r="A307" s="186" t="s">
        <v>462</v>
      </c>
      <c r="B307" s="199" t="s">
        <v>463</v>
      </c>
      <c r="C307" s="188" t="s">
        <v>30</v>
      </c>
      <c r="D307" s="224">
        <v>0</v>
      </c>
      <c r="E307" s="236">
        <v>0</v>
      </c>
      <c r="F307" s="191" t="s">
        <v>703</v>
      </c>
      <c r="G307" s="191" t="s">
        <v>703</v>
      </c>
      <c r="H307" s="193" t="s">
        <v>703</v>
      </c>
    </row>
    <row r="308" spans="1:8" ht="35.25" customHeight="1">
      <c r="A308" s="186" t="s">
        <v>464</v>
      </c>
      <c r="B308" s="199" t="s">
        <v>465</v>
      </c>
      <c r="C308" s="188" t="s">
        <v>30</v>
      </c>
      <c r="D308" s="224">
        <v>0</v>
      </c>
      <c r="E308" s="236">
        <v>0</v>
      </c>
      <c r="F308" s="191" t="s">
        <v>703</v>
      </c>
      <c r="G308" s="191" t="s">
        <v>703</v>
      </c>
      <c r="H308" s="193" t="s">
        <v>703</v>
      </c>
    </row>
    <row r="309" spans="1:8" ht="35.25" customHeight="1">
      <c r="A309" s="186" t="s">
        <v>466</v>
      </c>
      <c r="B309" s="199" t="s">
        <v>467</v>
      </c>
      <c r="C309" s="188" t="s">
        <v>30</v>
      </c>
      <c r="D309" s="224">
        <v>0</v>
      </c>
      <c r="E309" s="236">
        <v>0</v>
      </c>
      <c r="F309" s="191" t="s">
        <v>703</v>
      </c>
      <c r="G309" s="191" t="s">
        <v>703</v>
      </c>
      <c r="H309" s="193" t="s">
        <v>703</v>
      </c>
    </row>
    <row r="310" spans="1:8" ht="35.25" customHeight="1">
      <c r="A310" s="186" t="s">
        <v>468</v>
      </c>
      <c r="B310" s="199" t="s">
        <v>469</v>
      </c>
      <c r="C310" s="188" t="s">
        <v>30</v>
      </c>
      <c r="D310" s="224">
        <v>0</v>
      </c>
      <c r="E310" s="236">
        <v>0</v>
      </c>
      <c r="F310" s="191" t="s">
        <v>703</v>
      </c>
      <c r="G310" s="191" t="s">
        <v>703</v>
      </c>
      <c r="H310" s="193" t="s">
        <v>703</v>
      </c>
    </row>
    <row r="311" spans="1:8" ht="35.25" customHeight="1">
      <c r="A311" s="186" t="s">
        <v>470</v>
      </c>
      <c r="B311" s="199" t="s">
        <v>471</v>
      </c>
      <c r="C311" s="188" t="s">
        <v>30</v>
      </c>
      <c r="D311" s="244">
        <f>D305</f>
        <v>100</v>
      </c>
      <c r="E311" s="236">
        <f>E305</f>
        <v>100</v>
      </c>
      <c r="F311" s="191" t="s">
        <v>703</v>
      </c>
      <c r="G311" s="191" t="s">
        <v>703</v>
      </c>
      <c r="H311" s="193" t="s">
        <v>703</v>
      </c>
    </row>
    <row r="312" spans="1:8" ht="35.25" customHeight="1">
      <c r="A312" s="186" t="s">
        <v>472</v>
      </c>
      <c r="B312" s="199" t="s">
        <v>473</v>
      </c>
      <c r="C312" s="188" t="s">
        <v>30</v>
      </c>
      <c r="D312" s="224">
        <v>0</v>
      </c>
      <c r="E312" s="236">
        <v>0</v>
      </c>
      <c r="F312" s="191" t="s">
        <v>703</v>
      </c>
      <c r="G312" s="191" t="s">
        <v>703</v>
      </c>
      <c r="H312" s="193" t="s">
        <v>703</v>
      </c>
    </row>
    <row r="313" spans="1:8" ht="35.25" customHeight="1">
      <c r="A313" s="186" t="s">
        <v>474</v>
      </c>
      <c r="B313" s="199" t="s">
        <v>475</v>
      </c>
      <c r="C313" s="188" t="s">
        <v>30</v>
      </c>
      <c r="D313" s="224">
        <v>0</v>
      </c>
      <c r="E313" s="236">
        <v>0</v>
      </c>
      <c r="F313" s="191" t="s">
        <v>703</v>
      </c>
      <c r="G313" s="191" t="s">
        <v>703</v>
      </c>
      <c r="H313" s="193" t="s">
        <v>703</v>
      </c>
    </row>
    <row r="314" spans="1:8" ht="35.25" customHeight="1">
      <c r="A314" s="186" t="s">
        <v>476</v>
      </c>
      <c r="B314" s="199" t="s">
        <v>477</v>
      </c>
      <c r="C314" s="188" t="s">
        <v>30</v>
      </c>
      <c r="D314" s="224">
        <v>0</v>
      </c>
      <c r="E314" s="236">
        <v>0</v>
      </c>
      <c r="F314" s="232" t="s">
        <v>703</v>
      </c>
      <c r="G314" s="232" t="s">
        <v>703</v>
      </c>
      <c r="H314" s="233" t="s">
        <v>703</v>
      </c>
    </row>
    <row r="315" spans="1:8" ht="35.25" customHeight="1">
      <c r="A315" s="186" t="s">
        <v>478</v>
      </c>
      <c r="B315" s="199" t="s">
        <v>479</v>
      </c>
      <c r="C315" s="188" t="s">
        <v>30</v>
      </c>
      <c r="D315" s="224">
        <v>0</v>
      </c>
      <c r="E315" s="236">
        <v>0</v>
      </c>
      <c r="F315" s="232" t="s">
        <v>703</v>
      </c>
      <c r="G315" s="232" t="s">
        <v>703</v>
      </c>
      <c r="H315" s="233" t="s">
        <v>703</v>
      </c>
    </row>
    <row r="316" spans="1:8" ht="35.25" customHeight="1">
      <c r="A316" s="186" t="s">
        <v>480</v>
      </c>
      <c r="B316" s="211" t="s">
        <v>872</v>
      </c>
      <c r="C316" s="188" t="s">
        <v>30</v>
      </c>
      <c r="D316" s="224">
        <v>0</v>
      </c>
      <c r="E316" s="236">
        <v>0</v>
      </c>
      <c r="F316" s="191" t="s">
        <v>703</v>
      </c>
      <c r="G316" s="191" t="s">
        <v>703</v>
      </c>
      <c r="H316" s="193" t="s">
        <v>703</v>
      </c>
    </row>
    <row r="317" spans="1:8" ht="35.25" customHeight="1">
      <c r="A317" s="220" t="s">
        <v>481</v>
      </c>
      <c r="B317" s="245" t="s">
        <v>204</v>
      </c>
      <c r="C317" s="200" t="s">
        <v>30</v>
      </c>
      <c r="D317" s="246">
        <v>0</v>
      </c>
      <c r="E317" s="247">
        <v>0</v>
      </c>
      <c r="F317" s="203" t="s">
        <v>703</v>
      </c>
      <c r="G317" s="203" t="s">
        <v>703</v>
      </c>
      <c r="H317" s="205" t="s">
        <v>703</v>
      </c>
    </row>
    <row r="318" spans="1:8" ht="35.25" customHeight="1">
      <c r="A318" s="390" t="s">
        <v>482</v>
      </c>
      <c r="B318" s="391"/>
      <c r="C318" s="391"/>
      <c r="D318" s="391"/>
      <c r="E318" s="391"/>
      <c r="F318" s="391"/>
      <c r="G318" s="391"/>
      <c r="H318" s="392"/>
    </row>
    <row r="319" spans="1:8" ht="35.25" customHeight="1">
      <c r="A319" s="224" t="s">
        <v>483</v>
      </c>
      <c r="B319" s="248" t="s">
        <v>484</v>
      </c>
      <c r="C319" s="226" t="s">
        <v>383</v>
      </c>
      <c r="D319" s="217" t="s">
        <v>1014</v>
      </c>
      <c r="E319" s="218" t="s">
        <v>1014</v>
      </c>
      <c r="F319" s="219" t="s">
        <v>703</v>
      </c>
      <c r="G319" s="219" t="s">
        <v>1014</v>
      </c>
      <c r="H319" s="185" t="s">
        <v>1014</v>
      </c>
    </row>
    <row r="320" spans="1:8" ht="35.25" customHeight="1">
      <c r="A320" s="186" t="s">
        <v>486</v>
      </c>
      <c r="B320" s="229" t="s">
        <v>487</v>
      </c>
      <c r="C320" s="188" t="s">
        <v>61</v>
      </c>
      <c r="D320" s="208">
        <f>'[1]Передача эл-энергии'!$BP$10</f>
        <v>81.058749999999975</v>
      </c>
      <c r="E320" s="196">
        <f>'[1]Передача эл-энергии'!$BR$10</f>
        <v>81.058666666666667</v>
      </c>
      <c r="F320" s="191" t="s">
        <v>703</v>
      </c>
      <c r="G320" s="191" t="s">
        <v>703</v>
      </c>
      <c r="H320" s="193" t="s">
        <v>703</v>
      </c>
    </row>
    <row r="321" spans="1:8" ht="35.25" customHeight="1">
      <c r="A321" s="186" t="s">
        <v>488</v>
      </c>
      <c r="B321" s="229" t="s">
        <v>489</v>
      </c>
      <c r="C321" s="188" t="s">
        <v>490</v>
      </c>
      <c r="D321" s="189" t="s">
        <v>383</v>
      </c>
      <c r="E321" s="190" t="s">
        <v>383</v>
      </c>
      <c r="F321" s="191" t="s">
        <v>703</v>
      </c>
      <c r="G321" s="191" t="s">
        <v>703</v>
      </c>
      <c r="H321" s="193" t="s">
        <v>703</v>
      </c>
    </row>
    <row r="322" spans="1:8" ht="35.25" customHeight="1">
      <c r="A322" s="186" t="s">
        <v>491</v>
      </c>
      <c r="B322" s="229" t="s">
        <v>492</v>
      </c>
      <c r="C322" s="188" t="s">
        <v>61</v>
      </c>
      <c r="D322" s="189" t="s">
        <v>383</v>
      </c>
      <c r="E322" s="190" t="s">
        <v>383</v>
      </c>
      <c r="F322" s="191" t="s">
        <v>703</v>
      </c>
      <c r="G322" s="191" t="s">
        <v>703</v>
      </c>
      <c r="H322" s="193" t="s">
        <v>703</v>
      </c>
    </row>
    <row r="323" spans="1:8" ht="35.25" customHeight="1">
      <c r="A323" s="186" t="s">
        <v>493</v>
      </c>
      <c r="B323" s="229" t="s">
        <v>494</v>
      </c>
      <c r="C323" s="188" t="s">
        <v>490</v>
      </c>
      <c r="D323" s="189" t="s">
        <v>383</v>
      </c>
      <c r="E323" s="190" t="s">
        <v>383</v>
      </c>
      <c r="F323" s="191" t="s">
        <v>703</v>
      </c>
      <c r="G323" s="191" t="s">
        <v>703</v>
      </c>
      <c r="H323" s="193" t="s">
        <v>703</v>
      </c>
    </row>
    <row r="324" spans="1:8" ht="35.25" customHeight="1">
      <c r="A324" s="186" t="s">
        <v>495</v>
      </c>
      <c r="B324" s="229" t="s">
        <v>496</v>
      </c>
      <c r="C324" s="188" t="s">
        <v>497</v>
      </c>
      <c r="D324" s="189" t="s">
        <v>383</v>
      </c>
      <c r="E324" s="190" t="s">
        <v>383</v>
      </c>
      <c r="F324" s="191" t="s">
        <v>703</v>
      </c>
      <c r="G324" s="191" t="s">
        <v>703</v>
      </c>
      <c r="H324" s="193" t="s">
        <v>703</v>
      </c>
    </row>
    <row r="325" spans="1:8" ht="35.25" customHeight="1">
      <c r="A325" s="186" t="s">
        <v>498</v>
      </c>
      <c r="B325" s="229" t="s">
        <v>499</v>
      </c>
      <c r="C325" s="188" t="s">
        <v>383</v>
      </c>
      <c r="D325" s="189" t="s">
        <v>1014</v>
      </c>
      <c r="E325" s="190" t="s">
        <v>1014</v>
      </c>
      <c r="F325" s="191" t="s">
        <v>703</v>
      </c>
      <c r="G325" s="191" t="s">
        <v>1014</v>
      </c>
      <c r="H325" s="193" t="s">
        <v>1014</v>
      </c>
    </row>
    <row r="326" spans="1:8" ht="35.25" customHeight="1">
      <c r="A326" s="186" t="s">
        <v>500</v>
      </c>
      <c r="B326" s="249" t="s">
        <v>501</v>
      </c>
      <c r="C326" s="188" t="s">
        <v>497</v>
      </c>
      <c r="D326" s="189" t="s">
        <v>383</v>
      </c>
      <c r="E326" s="190" t="s">
        <v>383</v>
      </c>
      <c r="F326" s="191" t="s">
        <v>703</v>
      </c>
      <c r="G326" s="191" t="s">
        <v>703</v>
      </c>
      <c r="H326" s="193" t="s">
        <v>703</v>
      </c>
    </row>
    <row r="327" spans="1:8" ht="35.25" customHeight="1">
      <c r="A327" s="186" t="s">
        <v>502</v>
      </c>
      <c r="B327" s="249" t="s">
        <v>503</v>
      </c>
      <c r="C327" s="188" t="s">
        <v>504</v>
      </c>
      <c r="D327" s="189" t="s">
        <v>383</v>
      </c>
      <c r="E327" s="190" t="s">
        <v>383</v>
      </c>
      <c r="F327" s="191" t="s">
        <v>703</v>
      </c>
      <c r="G327" s="191" t="s">
        <v>703</v>
      </c>
      <c r="H327" s="193" t="s">
        <v>703</v>
      </c>
    </row>
    <row r="328" spans="1:8" ht="35.25" customHeight="1">
      <c r="A328" s="186" t="s">
        <v>505</v>
      </c>
      <c r="B328" s="229" t="s">
        <v>506</v>
      </c>
      <c r="C328" s="188" t="s">
        <v>383</v>
      </c>
      <c r="D328" s="189" t="s">
        <v>1014</v>
      </c>
      <c r="E328" s="190" t="s">
        <v>1014</v>
      </c>
      <c r="F328" s="191" t="s">
        <v>703</v>
      </c>
      <c r="G328" s="191" t="s">
        <v>1014</v>
      </c>
      <c r="H328" s="193" t="s">
        <v>1014</v>
      </c>
    </row>
    <row r="329" spans="1:8" ht="35.25" customHeight="1">
      <c r="A329" s="186" t="s">
        <v>507</v>
      </c>
      <c r="B329" s="249" t="s">
        <v>501</v>
      </c>
      <c r="C329" s="188" t="s">
        <v>497</v>
      </c>
      <c r="D329" s="189" t="s">
        <v>383</v>
      </c>
      <c r="E329" s="190" t="s">
        <v>383</v>
      </c>
      <c r="F329" s="191" t="s">
        <v>703</v>
      </c>
      <c r="G329" s="191" t="s">
        <v>703</v>
      </c>
      <c r="H329" s="193" t="s">
        <v>703</v>
      </c>
    </row>
    <row r="330" spans="1:8" ht="35.25" customHeight="1">
      <c r="A330" s="186" t="s">
        <v>508</v>
      </c>
      <c r="B330" s="249" t="s">
        <v>509</v>
      </c>
      <c r="C330" s="188" t="s">
        <v>61</v>
      </c>
      <c r="D330" s="189" t="s">
        <v>383</v>
      </c>
      <c r="E330" s="190" t="s">
        <v>383</v>
      </c>
      <c r="F330" s="191" t="s">
        <v>703</v>
      </c>
      <c r="G330" s="191" t="s">
        <v>703</v>
      </c>
      <c r="H330" s="193" t="s">
        <v>703</v>
      </c>
    </row>
    <row r="331" spans="1:8" ht="35.25" customHeight="1">
      <c r="A331" s="186" t="s">
        <v>510</v>
      </c>
      <c r="B331" s="249" t="s">
        <v>503</v>
      </c>
      <c r="C331" s="188" t="s">
        <v>504</v>
      </c>
      <c r="D331" s="189" t="s">
        <v>383</v>
      </c>
      <c r="E331" s="190" t="s">
        <v>383</v>
      </c>
      <c r="F331" s="191" t="s">
        <v>703</v>
      </c>
      <c r="G331" s="191" t="s">
        <v>703</v>
      </c>
      <c r="H331" s="193" t="s">
        <v>703</v>
      </c>
    </row>
    <row r="332" spans="1:8" ht="35.25" customHeight="1">
      <c r="A332" s="186" t="s">
        <v>511</v>
      </c>
      <c r="B332" s="229" t="s">
        <v>512</v>
      </c>
      <c r="C332" s="188" t="s">
        <v>383</v>
      </c>
      <c r="D332" s="189" t="s">
        <v>1014</v>
      </c>
      <c r="E332" s="190" t="s">
        <v>1014</v>
      </c>
      <c r="F332" s="191" t="s">
        <v>703</v>
      </c>
      <c r="G332" s="191" t="s">
        <v>1014</v>
      </c>
      <c r="H332" s="193" t="s">
        <v>1014</v>
      </c>
    </row>
    <row r="333" spans="1:8" ht="35.25" customHeight="1">
      <c r="A333" s="186" t="s">
        <v>513</v>
      </c>
      <c r="B333" s="249" t="s">
        <v>501</v>
      </c>
      <c r="C333" s="188" t="s">
        <v>497</v>
      </c>
      <c r="D333" s="209">
        <f>'[1]Передача эл-энергии'!$BP$372/1000</f>
        <v>0.489257</v>
      </c>
      <c r="E333" s="230">
        <f>'[1]Передача эл-энергии'!$BR$372/1000</f>
        <v>0.565724</v>
      </c>
      <c r="F333" s="191" t="s">
        <v>703</v>
      </c>
      <c r="G333" s="191" t="s">
        <v>703</v>
      </c>
      <c r="H333" s="193" t="s">
        <v>703</v>
      </c>
    </row>
    <row r="334" spans="1:8" ht="35.25" customHeight="1">
      <c r="A334" s="186" t="s">
        <v>514</v>
      </c>
      <c r="B334" s="249" t="s">
        <v>503</v>
      </c>
      <c r="C334" s="188" t="s">
        <v>504</v>
      </c>
      <c r="D334" s="189" t="s">
        <v>383</v>
      </c>
      <c r="E334" s="190" t="s">
        <v>383</v>
      </c>
      <c r="F334" s="191" t="s">
        <v>703</v>
      </c>
      <c r="G334" s="191" t="s">
        <v>703</v>
      </c>
      <c r="H334" s="193" t="s">
        <v>703</v>
      </c>
    </row>
    <row r="335" spans="1:8" ht="35.25" customHeight="1">
      <c r="A335" s="186" t="s">
        <v>515</v>
      </c>
      <c r="B335" s="229" t="s">
        <v>516</v>
      </c>
      <c r="C335" s="188" t="s">
        <v>383</v>
      </c>
      <c r="D335" s="189" t="s">
        <v>1014</v>
      </c>
      <c r="E335" s="190" t="s">
        <v>1014</v>
      </c>
      <c r="F335" s="191" t="s">
        <v>703</v>
      </c>
      <c r="G335" s="191" t="s">
        <v>1014</v>
      </c>
      <c r="H335" s="193" t="s">
        <v>1014</v>
      </c>
    </row>
    <row r="336" spans="1:8" ht="35.25" customHeight="1">
      <c r="A336" s="186" t="s">
        <v>517</v>
      </c>
      <c r="B336" s="249" t="s">
        <v>501</v>
      </c>
      <c r="C336" s="188" t="s">
        <v>497</v>
      </c>
      <c r="D336" s="189" t="s">
        <v>383</v>
      </c>
      <c r="E336" s="190" t="s">
        <v>383</v>
      </c>
      <c r="F336" s="191" t="s">
        <v>703</v>
      </c>
      <c r="G336" s="191" t="s">
        <v>703</v>
      </c>
      <c r="H336" s="193" t="s">
        <v>703</v>
      </c>
    </row>
    <row r="337" spans="1:8" ht="35.25" customHeight="1">
      <c r="A337" s="186" t="s">
        <v>518</v>
      </c>
      <c r="B337" s="249" t="s">
        <v>509</v>
      </c>
      <c r="C337" s="188" t="s">
        <v>61</v>
      </c>
      <c r="D337" s="189" t="s">
        <v>383</v>
      </c>
      <c r="E337" s="190" t="s">
        <v>383</v>
      </c>
      <c r="F337" s="191" t="s">
        <v>703</v>
      </c>
      <c r="G337" s="191" t="s">
        <v>703</v>
      </c>
      <c r="H337" s="193" t="s">
        <v>703</v>
      </c>
    </row>
    <row r="338" spans="1:8" ht="35.25" customHeight="1">
      <c r="A338" s="186" t="s">
        <v>519</v>
      </c>
      <c r="B338" s="249" t="s">
        <v>503</v>
      </c>
      <c r="C338" s="188" t="s">
        <v>504</v>
      </c>
      <c r="D338" s="189" t="s">
        <v>383</v>
      </c>
      <c r="E338" s="190" t="s">
        <v>383</v>
      </c>
      <c r="F338" s="191" t="s">
        <v>703</v>
      </c>
      <c r="G338" s="191" t="s">
        <v>703</v>
      </c>
      <c r="H338" s="193" t="s">
        <v>703</v>
      </c>
    </row>
    <row r="339" spans="1:8" ht="35.25" customHeight="1">
      <c r="A339" s="224" t="s">
        <v>520</v>
      </c>
      <c r="B339" s="248" t="s">
        <v>521</v>
      </c>
      <c r="C339" s="226" t="s">
        <v>383</v>
      </c>
      <c r="D339" s="325" t="s">
        <v>1014</v>
      </c>
      <c r="E339" s="326" t="s">
        <v>1014</v>
      </c>
      <c r="F339" s="250" t="s">
        <v>703</v>
      </c>
      <c r="G339" s="250" t="s">
        <v>1014</v>
      </c>
      <c r="H339" s="227" t="s">
        <v>1014</v>
      </c>
    </row>
    <row r="340" spans="1:8" ht="35.25" customHeight="1">
      <c r="A340" s="186" t="s">
        <v>522</v>
      </c>
      <c r="B340" s="229" t="s">
        <v>523</v>
      </c>
      <c r="C340" s="188" t="s">
        <v>497</v>
      </c>
      <c r="D340" s="209">
        <f>'[1]Передача эл-энергии'!$BP$13/1000</f>
        <v>419.902512</v>
      </c>
      <c r="E340" s="198">
        <f>'[1]Передача эл-энергии'!$BR$13/1000</f>
        <v>419.06999400000001</v>
      </c>
      <c r="F340" s="197">
        <f t="shared" ref="F340:F349" si="12">E340-D340</f>
        <v>-0.83251799999999321</v>
      </c>
      <c r="G340" s="192">
        <f t="shared" ref="G340:G349" si="13">E340/D340*100</f>
        <v>99.801735408527406</v>
      </c>
      <c r="H340" s="193" t="s">
        <v>703</v>
      </c>
    </row>
    <row r="341" spans="1:8" ht="35.25" customHeight="1">
      <c r="A341" s="186" t="s">
        <v>524</v>
      </c>
      <c r="B341" s="249" t="s">
        <v>525</v>
      </c>
      <c r="C341" s="188" t="s">
        <v>497</v>
      </c>
      <c r="D341" s="189" t="s">
        <v>1015</v>
      </c>
      <c r="E341" s="327" t="s">
        <v>1015</v>
      </c>
      <c r="F341" s="191" t="s">
        <v>703</v>
      </c>
      <c r="G341" s="191" t="s">
        <v>703</v>
      </c>
      <c r="H341" s="193" t="s">
        <v>703</v>
      </c>
    </row>
    <row r="342" spans="1:8" ht="35.25" customHeight="1">
      <c r="A342" s="186" t="s">
        <v>526</v>
      </c>
      <c r="B342" s="249" t="s">
        <v>527</v>
      </c>
      <c r="C342" s="188" t="s">
        <v>497</v>
      </c>
      <c r="D342" s="189" t="s">
        <v>1015</v>
      </c>
      <c r="E342" s="327" t="s">
        <v>1015</v>
      </c>
      <c r="F342" s="191" t="s">
        <v>703</v>
      </c>
      <c r="G342" s="191" t="s">
        <v>703</v>
      </c>
      <c r="H342" s="193" t="s">
        <v>703</v>
      </c>
    </row>
    <row r="343" spans="1:8" ht="35.25" customHeight="1">
      <c r="A343" s="186" t="s">
        <v>528</v>
      </c>
      <c r="B343" s="249" t="s">
        <v>529</v>
      </c>
      <c r="C343" s="188" t="s">
        <v>497</v>
      </c>
      <c r="D343" s="189" t="s">
        <v>1015</v>
      </c>
      <c r="E343" s="327" t="s">
        <v>1015</v>
      </c>
      <c r="F343" s="191" t="s">
        <v>703</v>
      </c>
      <c r="G343" s="191" t="s">
        <v>703</v>
      </c>
      <c r="H343" s="193" t="s">
        <v>703</v>
      </c>
    </row>
    <row r="344" spans="1:8" ht="35.25" customHeight="1">
      <c r="A344" s="186" t="s">
        <v>530</v>
      </c>
      <c r="B344" s="229" t="s">
        <v>531</v>
      </c>
      <c r="C344" s="188" t="s">
        <v>497</v>
      </c>
      <c r="D344" s="195">
        <f>'[1]Передача эл-энергии'!$BP$377/1000</f>
        <v>9.9235199999999999</v>
      </c>
      <c r="E344" s="198">
        <f>'[1]Передача эл-энергии'!$BR$377/1000</f>
        <v>9.8217639999999999</v>
      </c>
      <c r="F344" s="197">
        <f t="shared" si="12"/>
        <v>-0.10175599999999996</v>
      </c>
      <c r="G344" s="192">
        <f t="shared" si="13"/>
        <v>98.974597723388484</v>
      </c>
      <c r="H344" s="193" t="s">
        <v>703</v>
      </c>
    </row>
    <row r="345" spans="1:8" ht="35.25" customHeight="1">
      <c r="A345" s="186" t="s">
        <v>532</v>
      </c>
      <c r="B345" s="229" t="s">
        <v>1016</v>
      </c>
      <c r="C345" s="188" t="s">
        <v>61</v>
      </c>
      <c r="D345" s="328">
        <f>'[1]СВОД по элементам'!$BP$10</f>
        <v>81.058749999999975</v>
      </c>
      <c r="E345" s="329">
        <f>'[1]СВОД по элементам'!$BR$10</f>
        <v>81.058666666666667</v>
      </c>
      <c r="F345" s="197">
        <f t="shared" si="12"/>
        <v>-8.3333333307678004E-5</v>
      </c>
      <c r="G345" s="192">
        <f t="shared" si="13"/>
        <v>99.999897193907742</v>
      </c>
      <c r="H345" s="193" t="s">
        <v>703</v>
      </c>
    </row>
    <row r="346" spans="1:8" ht="35.25" customHeight="1">
      <c r="A346" s="186" t="s">
        <v>534</v>
      </c>
      <c r="B346" s="249" t="s">
        <v>535</v>
      </c>
      <c r="C346" s="188" t="s">
        <v>61</v>
      </c>
      <c r="D346" s="189" t="s">
        <v>1015</v>
      </c>
      <c r="E346" s="327" t="s">
        <v>1015</v>
      </c>
      <c r="F346" s="191" t="s">
        <v>703</v>
      </c>
      <c r="G346" s="191" t="s">
        <v>703</v>
      </c>
      <c r="H346" s="193" t="s">
        <v>703</v>
      </c>
    </row>
    <row r="347" spans="1:8" ht="35.25" customHeight="1">
      <c r="A347" s="186" t="s">
        <v>536</v>
      </c>
      <c r="B347" s="249" t="s">
        <v>527</v>
      </c>
      <c r="C347" s="188" t="s">
        <v>61</v>
      </c>
      <c r="D347" s="189" t="s">
        <v>1015</v>
      </c>
      <c r="E347" s="327" t="s">
        <v>1015</v>
      </c>
      <c r="F347" s="191" t="s">
        <v>703</v>
      </c>
      <c r="G347" s="191" t="s">
        <v>703</v>
      </c>
      <c r="H347" s="193" t="s">
        <v>703</v>
      </c>
    </row>
    <row r="348" spans="1:8" ht="35.25" customHeight="1">
      <c r="A348" s="186" t="s">
        <v>537</v>
      </c>
      <c r="B348" s="249" t="s">
        <v>529</v>
      </c>
      <c r="C348" s="188" t="s">
        <v>61</v>
      </c>
      <c r="D348" s="189" t="s">
        <v>1015</v>
      </c>
      <c r="E348" s="327" t="s">
        <v>1015</v>
      </c>
      <c r="F348" s="191" t="s">
        <v>703</v>
      </c>
      <c r="G348" s="191" t="s">
        <v>703</v>
      </c>
      <c r="H348" s="193" t="s">
        <v>703</v>
      </c>
    </row>
    <row r="349" spans="1:8" ht="35.25" customHeight="1">
      <c r="A349" s="186" t="s">
        <v>538</v>
      </c>
      <c r="B349" s="229" t="s">
        <v>539</v>
      </c>
      <c r="C349" s="188" t="s">
        <v>540</v>
      </c>
      <c r="D349" s="189">
        <v>5946.19</v>
      </c>
      <c r="E349" s="190">
        <v>5973.19</v>
      </c>
      <c r="F349" s="197">
        <f t="shared" si="12"/>
        <v>27</v>
      </c>
      <c r="G349" s="192">
        <f t="shared" si="13"/>
        <v>100.45407227148813</v>
      </c>
      <c r="H349" s="193" t="s">
        <v>703</v>
      </c>
    </row>
    <row r="350" spans="1:8" ht="35.25" customHeight="1">
      <c r="A350" s="186" t="s">
        <v>541</v>
      </c>
      <c r="B350" s="229" t="s">
        <v>1059</v>
      </c>
      <c r="C350" s="188" t="s">
        <v>178</v>
      </c>
      <c r="D350" s="251">
        <f>D29-D63-D57</f>
        <v>233.10293699504231</v>
      </c>
      <c r="E350" s="196">
        <f>E29-E63-E57</f>
        <v>235.07052191684849</v>
      </c>
      <c r="F350" s="191" t="s">
        <v>703</v>
      </c>
      <c r="G350" s="191" t="s">
        <v>703</v>
      </c>
      <c r="H350" s="193" t="s">
        <v>703</v>
      </c>
    </row>
    <row r="351" spans="1:8" ht="35.25" customHeight="1">
      <c r="A351" s="186" t="s">
        <v>543</v>
      </c>
      <c r="B351" s="252" t="s">
        <v>544</v>
      </c>
      <c r="C351" s="188" t="s">
        <v>383</v>
      </c>
      <c r="D351" s="189" t="s">
        <v>1014</v>
      </c>
      <c r="E351" s="190" t="s">
        <v>1014</v>
      </c>
      <c r="F351" s="191" t="s">
        <v>703</v>
      </c>
      <c r="G351" s="191" t="s">
        <v>1014</v>
      </c>
      <c r="H351" s="193" t="s">
        <v>1014</v>
      </c>
    </row>
    <row r="352" spans="1:8" ht="35.25" customHeight="1">
      <c r="A352" s="186" t="s">
        <v>545</v>
      </c>
      <c r="B352" s="229" t="s">
        <v>546</v>
      </c>
      <c r="C352" s="188" t="s">
        <v>497</v>
      </c>
      <c r="D352" s="189" t="s">
        <v>383</v>
      </c>
      <c r="E352" s="190" t="s">
        <v>383</v>
      </c>
      <c r="F352" s="191" t="s">
        <v>703</v>
      </c>
      <c r="G352" s="191" t="s">
        <v>703</v>
      </c>
      <c r="H352" s="193" t="s">
        <v>703</v>
      </c>
    </row>
    <row r="353" spans="1:8" ht="35.25" customHeight="1">
      <c r="A353" s="186" t="s">
        <v>547</v>
      </c>
      <c r="B353" s="229" t="s">
        <v>548</v>
      </c>
      <c r="C353" s="188" t="s">
        <v>490</v>
      </c>
      <c r="D353" s="189" t="s">
        <v>383</v>
      </c>
      <c r="E353" s="190" t="s">
        <v>383</v>
      </c>
      <c r="F353" s="191" t="s">
        <v>703</v>
      </c>
      <c r="G353" s="191" t="s">
        <v>703</v>
      </c>
      <c r="H353" s="193" t="s">
        <v>703</v>
      </c>
    </row>
    <row r="354" spans="1:8" ht="54.75" customHeight="1">
      <c r="A354" s="186" t="s">
        <v>549</v>
      </c>
      <c r="B354" s="229" t="s">
        <v>1017</v>
      </c>
      <c r="C354" s="188" t="s">
        <v>178</v>
      </c>
      <c r="D354" s="189" t="s">
        <v>383</v>
      </c>
      <c r="E354" s="190" t="s">
        <v>383</v>
      </c>
      <c r="F354" s="191" t="s">
        <v>703</v>
      </c>
      <c r="G354" s="191" t="s">
        <v>703</v>
      </c>
      <c r="H354" s="193" t="s">
        <v>703</v>
      </c>
    </row>
    <row r="355" spans="1:8" ht="54.75" customHeight="1">
      <c r="A355" s="186" t="s">
        <v>551</v>
      </c>
      <c r="B355" s="229" t="s">
        <v>552</v>
      </c>
      <c r="C355" s="188" t="s">
        <v>178</v>
      </c>
      <c r="D355" s="189" t="s">
        <v>383</v>
      </c>
      <c r="E355" s="190" t="s">
        <v>383</v>
      </c>
      <c r="F355" s="191" t="s">
        <v>703</v>
      </c>
      <c r="G355" s="191" t="s">
        <v>703</v>
      </c>
      <c r="H355" s="193" t="s">
        <v>703</v>
      </c>
    </row>
    <row r="356" spans="1:8" ht="54.75" customHeight="1">
      <c r="A356" s="186" t="s">
        <v>553</v>
      </c>
      <c r="B356" s="252" t="s">
        <v>554</v>
      </c>
      <c r="C356" s="253" t="s">
        <v>383</v>
      </c>
      <c r="D356" s="189" t="s">
        <v>1014</v>
      </c>
      <c r="E356" s="190" t="s">
        <v>1014</v>
      </c>
      <c r="F356" s="191" t="s">
        <v>703</v>
      </c>
      <c r="G356" s="191" t="s">
        <v>1014</v>
      </c>
      <c r="H356" s="193" t="s">
        <v>1014</v>
      </c>
    </row>
    <row r="357" spans="1:8" ht="54.75" customHeight="1">
      <c r="A357" s="186" t="s">
        <v>555</v>
      </c>
      <c r="B357" s="229" t="s">
        <v>556</v>
      </c>
      <c r="C357" s="188" t="s">
        <v>61</v>
      </c>
      <c r="D357" s="189" t="s">
        <v>383</v>
      </c>
      <c r="E357" s="190" t="s">
        <v>383</v>
      </c>
      <c r="F357" s="191" t="s">
        <v>703</v>
      </c>
      <c r="G357" s="191" t="s">
        <v>703</v>
      </c>
      <c r="H357" s="193" t="s">
        <v>703</v>
      </c>
    </row>
    <row r="358" spans="1:8" ht="54.75" customHeight="1">
      <c r="A358" s="186" t="s">
        <v>557</v>
      </c>
      <c r="B358" s="249" t="s">
        <v>558</v>
      </c>
      <c r="C358" s="188" t="s">
        <v>61</v>
      </c>
      <c r="D358" s="189" t="s">
        <v>383</v>
      </c>
      <c r="E358" s="190" t="s">
        <v>383</v>
      </c>
      <c r="F358" s="191" t="s">
        <v>703</v>
      </c>
      <c r="G358" s="191" t="s">
        <v>703</v>
      </c>
      <c r="H358" s="193" t="s">
        <v>703</v>
      </c>
    </row>
    <row r="359" spans="1:8" ht="54.75" customHeight="1">
      <c r="A359" s="186" t="s">
        <v>559</v>
      </c>
      <c r="B359" s="249" t="s">
        <v>560</v>
      </c>
      <c r="C359" s="188" t="s">
        <v>61</v>
      </c>
      <c r="D359" s="189" t="s">
        <v>383</v>
      </c>
      <c r="E359" s="190" t="s">
        <v>383</v>
      </c>
      <c r="F359" s="191" t="s">
        <v>703</v>
      </c>
      <c r="G359" s="191" t="s">
        <v>703</v>
      </c>
      <c r="H359" s="193" t="s">
        <v>703</v>
      </c>
    </row>
    <row r="360" spans="1:8" ht="35.25" customHeight="1">
      <c r="A360" s="186" t="s">
        <v>561</v>
      </c>
      <c r="B360" s="249" t="s">
        <v>562</v>
      </c>
      <c r="C360" s="188" t="s">
        <v>61</v>
      </c>
      <c r="D360" s="189" t="s">
        <v>383</v>
      </c>
      <c r="E360" s="190" t="s">
        <v>383</v>
      </c>
      <c r="F360" s="191" t="s">
        <v>703</v>
      </c>
      <c r="G360" s="191" t="s">
        <v>703</v>
      </c>
      <c r="H360" s="193" t="s">
        <v>703</v>
      </c>
    </row>
    <row r="361" spans="1:8" ht="35.25" customHeight="1">
      <c r="A361" s="186" t="s">
        <v>563</v>
      </c>
      <c r="B361" s="229" t="s">
        <v>564</v>
      </c>
      <c r="C361" s="188" t="s">
        <v>497</v>
      </c>
      <c r="D361" s="189" t="s">
        <v>383</v>
      </c>
      <c r="E361" s="190" t="s">
        <v>383</v>
      </c>
      <c r="F361" s="191" t="s">
        <v>703</v>
      </c>
      <c r="G361" s="191" t="s">
        <v>703</v>
      </c>
      <c r="H361" s="193" t="s">
        <v>703</v>
      </c>
    </row>
    <row r="362" spans="1:8" ht="35.25" customHeight="1">
      <c r="A362" s="186" t="s">
        <v>565</v>
      </c>
      <c r="B362" s="249" t="s">
        <v>566</v>
      </c>
      <c r="C362" s="188" t="s">
        <v>497</v>
      </c>
      <c r="D362" s="189" t="s">
        <v>383</v>
      </c>
      <c r="E362" s="190" t="s">
        <v>383</v>
      </c>
      <c r="F362" s="191" t="s">
        <v>703</v>
      </c>
      <c r="G362" s="191" t="s">
        <v>703</v>
      </c>
      <c r="H362" s="193" t="s">
        <v>703</v>
      </c>
    </row>
    <row r="363" spans="1:8" ht="35.25" customHeight="1">
      <c r="A363" s="186" t="s">
        <v>567</v>
      </c>
      <c r="B363" s="249" t="s">
        <v>568</v>
      </c>
      <c r="C363" s="188" t="s">
        <v>497</v>
      </c>
      <c r="D363" s="189" t="s">
        <v>383</v>
      </c>
      <c r="E363" s="190" t="s">
        <v>383</v>
      </c>
      <c r="F363" s="191" t="s">
        <v>703</v>
      </c>
      <c r="G363" s="191" t="s">
        <v>703</v>
      </c>
      <c r="H363" s="193" t="s">
        <v>703</v>
      </c>
    </row>
    <row r="364" spans="1:8" ht="35.25" customHeight="1">
      <c r="A364" s="186" t="s">
        <v>569</v>
      </c>
      <c r="B364" s="229" t="s">
        <v>570</v>
      </c>
      <c r="C364" s="188" t="s">
        <v>178</v>
      </c>
      <c r="D364" s="189" t="s">
        <v>383</v>
      </c>
      <c r="E364" s="190" t="s">
        <v>383</v>
      </c>
      <c r="F364" s="191" t="s">
        <v>703</v>
      </c>
      <c r="G364" s="191" t="s">
        <v>703</v>
      </c>
      <c r="H364" s="193" t="s">
        <v>703</v>
      </c>
    </row>
    <row r="365" spans="1:8" ht="35.25" customHeight="1">
      <c r="A365" s="186" t="s">
        <v>571</v>
      </c>
      <c r="B365" s="249" t="s">
        <v>1018</v>
      </c>
      <c r="C365" s="188" t="s">
        <v>178</v>
      </c>
      <c r="D365" s="189" t="s">
        <v>383</v>
      </c>
      <c r="E365" s="190" t="s">
        <v>383</v>
      </c>
      <c r="F365" s="232" t="s">
        <v>703</v>
      </c>
      <c r="G365" s="232" t="s">
        <v>703</v>
      </c>
      <c r="H365" s="233" t="s">
        <v>703</v>
      </c>
    </row>
    <row r="366" spans="1:8" ht="35.25" customHeight="1">
      <c r="A366" s="186" t="s">
        <v>572</v>
      </c>
      <c r="B366" s="249" t="s">
        <v>204</v>
      </c>
      <c r="C366" s="188" t="s">
        <v>178</v>
      </c>
      <c r="D366" s="189" t="s">
        <v>383</v>
      </c>
      <c r="E366" s="190" t="s">
        <v>383</v>
      </c>
      <c r="F366" s="232" t="s">
        <v>703</v>
      </c>
      <c r="G366" s="232" t="s">
        <v>703</v>
      </c>
      <c r="H366" s="233" t="s">
        <v>703</v>
      </c>
    </row>
    <row r="367" spans="1:8" ht="35.25" customHeight="1">
      <c r="A367" s="220" t="s">
        <v>573</v>
      </c>
      <c r="B367" s="254" t="s">
        <v>574</v>
      </c>
      <c r="C367" s="200" t="s">
        <v>575</v>
      </c>
      <c r="D367" s="222" t="s">
        <v>383</v>
      </c>
      <c r="E367" s="223" t="s">
        <v>383</v>
      </c>
      <c r="F367" s="203" t="s">
        <v>703</v>
      </c>
      <c r="G367" s="203" t="s">
        <v>703</v>
      </c>
      <c r="H367" s="255" t="s">
        <v>703</v>
      </c>
    </row>
    <row r="368" spans="1:8" ht="35.25" customHeight="1">
      <c r="A368" s="393" t="s">
        <v>1019</v>
      </c>
      <c r="B368" s="394"/>
      <c r="C368" s="394"/>
      <c r="D368" s="394"/>
      <c r="E368" s="394"/>
      <c r="F368" s="394"/>
      <c r="G368" s="394"/>
      <c r="H368" s="395"/>
    </row>
    <row r="369" spans="1:8" ht="35.25" customHeight="1">
      <c r="A369" s="393"/>
      <c r="B369" s="394"/>
      <c r="C369" s="394"/>
      <c r="D369" s="394"/>
      <c r="E369" s="394"/>
      <c r="F369" s="394"/>
      <c r="G369" s="394"/>
      <c r="H369" s="395"/>
    </row>
    <row r="370" spans="1:8" ht="35.25" customHeight="1">
      <c r="A370" s="396" t="s">
        <v>866</v>
      </c>
      <c r="B370" s="398" t="s">
        <v>169</v>
      </c>
      <c r="C370" s="400" t="s">
        <v>170</v>
      </c>
      <c r="D370" s="402" t="s">
        <v>1069</v>
      </c>
      <c r="E370" s="403"/>
      <c r="F370" s="404" t="s">
        <v>867</v>
      </c>
      <c r="G370" s="405"/>
      <c r="H370" s="406" t="s">
        <v>20</v>
      </c>
    </row>
    <row r="371" spans="1:8" ht="35.25" customHeight="1">
      <c r="A371" s="397"/>
      <c r="B371" s="399"/>
      <c r="C371" s="401"/>
      <c r="D371" s="256" t="s">
        <v>868</v>
      </c>
      <c r="E371" s="257" t="s">
        <v>22</v>
      </c>
      <c r="F371" s="257" t="s">
        <v>173</v>
      </c>
      <c r="G371" s="256" t="s">
        <v>174</v>
      </c>
      <c r="H371" s="407"/>
    </row>
    <row r="372" spans="1:8" ht="35.25" customHeight="1">
      <c r="A372" s="258">
        <v>1</v>
      </c>
      <c r="B372" s="259">
        <v>2</v>
      </c>
      <c r="C372" s="260">
        <v>3</v>
      </c>
      <c r="D372" s="261">
        <v>4</v>
      </c>
      <c r="E372" s="262">
        <v>5</v>
      </c>
      <c r="F372" s="262">
        <v>6</v>
      </c>
      <c r="G372" s="262">
        <v>7</v>
      </c>
      <c r="H372" s="263">
        <v>8</v>
      </c>
    </row>
    <row r="373" spans="1:8" ht="35.25" customHeight="1">
      <c r="A373" s="386" t="s">
        <v>1020</v>
      </c>
      <c r="B373" s="387"/>
      <c r="C373" s="188" t="s">
        <v>178</v>
      </c>
      <c r="D373" s="264">
        <f>D374</f>
        <v>0</v>
      </c>
      <c r="E373" s="264">
        <f>E374</f>
        <v>1.6489999960000001</v>
      </c>
      <c r="F373" s="265" t="s">
        <v>703</v>
      </c>
      <c r="G373" s="266" t="s">
        <v>703</v>
      </c>
      <c r="H373" s="267" t="s">
        <v>703</v>
      </c>
    </row>
    <row r="374" spans="1:8" ht="35.25" customHeight="1">
      <c r="A374" s="186" t="s">
        <v>176</v>
      </c>
      <c r="B374" s="268" t="s">
        <v>579</v>
      </c>
      <c r="C374" s="188" t="s">
        <v>178</v>
      </c>
      <c r="D374" s="269">
        <f>D375+D399+D427</f>
        <v>0</v>
      </c>
      <c r="E374" s="269">
        <f>E375+E399+E427+E428</f>
        <v>1.6489999960000001</v>
      </c>
      <c r="F374" s="265" t="s">
        <v>703</v>
      </c>
      <c r="G374" s="266" t="s">
        <v>703</v>
      </c>
      <c r="H374" s="270" t="s">
        <v>703</v>
      </c>
    </row>
    <row r="375" spans="1:8" ht="35.25" customHeight="1">
      <c r="A375" s="186" t="s">
        <v>179</v>
      </c>
      <c r="B375" s="210" t="s">
        <v>580</v>
      </c>
      <c r="C375" s="188" t="s">
        <v>178</v>
      </c>
      <c r="D375" s="269">
        <f>D376</f>
        <v>0</v>
      </c>
      <c r="E375" s="269">
        <f>E376</f>
        <v>0</v>
      </c>
      <c r="F375" s="265" t="s">
        <v>703</v>
      </c>
      <c r="G375" s="266" t="s">
        <v>703</v>
      </c>
      <c r="H375" s="270" t="s">
        <v>703</v>
      </c>
    </row>
    <row r="376" spans="1:8" ht="35.25" customHeight="1">
      <c r="A376" s="186" t="s">
        <v>181</v>
      </c>
      <c r="B376" s="199" t="s">
        <v>581</v>
      </c>
      <c r="C376" s="188" t="s">
        <v>178</v>
      </c>
      <c r="D376" s="269">
        <v>0</v>
      </c>
      <c r="E376" s="269"/>
      <c r="F376" s="265" t="s">
        <v>703</v>
      </c>
      <c r="G376" s="266" t="s">
        <v>703</v>
      </c>
      <c r="H376" s="270" t="s">
        <v>703</v>
      </c>
    </row>
    <row r="377" spans="1:8" ht="35.25" customHeight="1">
      <c r="A377" s="186" t="s">
        <v>582</v>
      </c>
      <c r="B377" s="211" t="s">
        <v>583</v>
      </c>
      <c r="C377" s="188" t="s">
        <v>178</v>
      </c>
      <c r="D377" s="190" t="s">
        <v>383</v>
      </c>
      <c r="E377" s="190" t="s">
        <v>383</v>
      </c>
      <c r="F377" s="265" t="s">
        <v>703</v>
      </c>
      <c r="G377" s="266" t="s">
        <v>703</v>
      </c>
      <c r="H377" s="270" t="s">
        <v>703</v>
      </c>
    </row>
    <row r="378" spans="1:8" ht="35.25" customHeight="1">
      <c r="A378" s="186" t="s">
        <v>584</v>
      </c>
      <c r="B378" s="212" t="s">
        <v>182</v>
      </c>
      <c r="C378" s="188" t="s">
        <v>178</v>
      </c>
      <c r="D378" s="190" t="s">
        <v>383</v>
      </c>
      <c r="E378" s="190" t="s">
        <v>383</v>
      </c>
      <c r="F378" s="265" t="s">
        <v>703</v>
      </c>
      <c r="G378" s="266" t="s">
        <v>703</v>
      </c>
      <c r="H378" s="270" t="s">
        <v>703</v>
      </c>
    </row>
    <row r="379" spans="1:8" ht="35.25" customHeight="1">
      <c r="A379" s="186" t="s">
        <v>585</v>
      </c>
      <c r="B379" s="212" t="s">
        <v>184</v>
      </c>
      <c r="C379" s="188" t="s">
        <v>178</v>
      </c>
      <c r="D379" s="190" t="s">
        <v>383</v>
      </c>
      <c r="E379" s="190" t="s">
        <v>383</v>
      </c>
      <c r="F379" s="265" t="s">
        <v>703</v>
      </c>
      <c r="G379" s="266" t="s">
        <v>703</v>
      </c>
      <c r="H379" s="270" t="s">
        <v>703</v>
      </c>
    </row>
    <row r="380" spans="1:8" ht="35.25" customHeight="1">
      <c r="A380" s="186" t="s">
        <v>586</v>
      </c>
      <c r="B380" s="212" t="s">
        <v>186</v>
      </c>
      <c r="C380" s="188" t="s">
        <v>178</v>
      </c>
      <c r="D380" s="190" t="s">
        <v>383</v>
      </c>
      <c r="E380" s="190" t="s">
        <v>383</v>
      </c>
      <c r="F380" s="265" t="s">
        <v>703</v>
      </c>
      <c r="G380" s="266" t="s">
        <v>703</v>
      </c>
      <c r="H380" s="270" t="s">
        <v>703</v>
      </c>
    </row>
    <row r="381" spans="1:8" ht="35.25" customHeight="1">
      <c r="A381" s="186" t="s">
        <v>587</v>
      </c>
      <c r="B381" s="211" t="s">
        <v>588</v>
      </c>
      <c r="C381" s="188" t="s">
        <v>178</v>
      </c>
      <c r="D381" s="190" t="s">
        <v>383</v>
      </c>
      <c r="E381" s="190" t="s">
        <v>383</v>
      </c>
      <c r="F381" s="265" t="s">
        <v>703</v>
      </c>
      <c r="G381" s="266" t="s">
        <v>703</v>
      </c>
      <c r="H381" s="270" t="s">
        <v>703</v>
      </c>
    </row>
    <row r="382" spans="1:8" ht="35.25" customHeight="1">
      <c r="A382" s="186" t="s">
        <v>589</v>
      </c>
      <c r="B382" s="211" t="s">
        <v>590</v>
      </c>
      <c r="C382" s="188" t="s">
        <v>178</v>
      </c>
      <c r="D382" s="269">
        <f>D376</f>
        <v>0</v>
      </c>
      <c r="E382" s="269">
        <f>E376</f>
        <v>0</v>
      </c>
      <c r="F382" s="265" t="s">
        <v>703</v>
      </c>
      <c r="G382" s="266" t="s">
        <v>703</v>
      </c>
      <c r="H382" s="270" t="s">
        <v>703</v>
      </c>
    </row>
    <row r="383" spans="1:8" ht="35.25" customHeight="1">
      <c r="A383" s="186" t="s">
        <v>591</v>
      </c>
      <c r="B383" s="211" t="s">
        <v>592</v>
      </c>
      <c r="C383" s="188" t="s">
        <v>178</v>
      </c>
      <c r="D383" s="190" t="s">
        <v>383</v>
      </c>
      <c r="E383" s="190" t="s">
        <v>383</v>
      </c>
      <c r="F383" s="265" t="s">
        <v>703</v>
      </c>
      <c r="G383" s="266" t="s">
        <v>703</v>
      </c>
      <c r="H383" s="270" t="s">
        <v>703</v>
      </c>
    </row>
    <row r="384" spans="1:8" ht="35.25" customHeight="1">
      <c r="A384" s="186" t="s">
        <v>593</v>
      </c>
      <c r="B384" s="211" t="s">
        <v>594</v>
      </c>
      <c r="C384" s="188" t="s">
        <v>178</v>
      </c>
      <c r="D384" s="190" t="s">
        <v>383</v>
      </c>
      <c r="E384" s="190" t="s">
        <v>383</v>
      </c>
      <c r="F384" s="265" t="s">
        <v>703</v>
      </c>
      <c r="G384" s="266" t="s">
        <v>703</v>
      </c>
      <c r="H384" s="270" t="s">
        <v>703</v>
      </c>
    </row>
    <row r="385" spans="1:8" ht="35.25" customHeight="1">
      <c r="A385" s="186" t="s">
        <v>595</v>
      </c>
      <c r="B385" s="212" t="s">
        <v>596</v>
      </c>
      <c r="C385" s="188" t="s">
        <v>178</v>
      </c>
      <c r="D385" s="190" t="s">
        <v>383</v>
      </c>
      <c r="E385" s="190" t="s">
        <v>383</v>
      </c>
      <c r="F385" s="265" t="s">
        <v>703</v>
      </c>
      <c r="G385" s="266" t="s">
        <v>703</v>
      </c>
      <c r="H385" s="270" t="s">
        <v>703</v>
      </c>
    </row>
    <row r="386" spans="1:8" ht="35.25" customHeight="1">
      <c r="A386" s="186" t="s">
        <v>597</v>
      </c>
      <c r="B386" s="212" t="s">
        <v>1021</v>
      </c>
      <c r="C386" s="188" t="s">
        <v>178</v>
      </c>
      <c r="D386" s="190" t="s">
        <v>383</v>
      </c>
      <c r="E386" s="190" t="s">
        <v>383</v>
      </c>
      <c r="F386" s="265" t="s">
        <v>703</v>
      </c>
      <c r="G386" s="266" t="s">
        <v>703</v>
      </c>
      <c r="H386" s="270" t="s">
        <v>703</v>
      </c>
    </row>
    <row r="387" spans="1:8" ht="35.25" customHeight="1">
      <c r="A387" s="186" t="s">
        <v>599</v>
      </c>
      <c r="B387" s="212" t="s">
        <v>600</v>
      </c>
      <c r="C387" s="188" t="s">
        <v>178</v>
      </c>
      <c r="D387" s="190" t="s">
        <v>383</v>
      </c>
      <c r="E387" s="190" t="s">
        <v>383</v>
      </c>
      <c r="F387" s="265" t="s">
        <v>703</v>
      </c>
      <c r="G387" s="266" t="s">
        <v>703</v>
      </c>
      <c r="H387" s="270" t="s">
        <v>703</v>
      </c>
    </row>
    <row r="388" spans="1:8" ht="35.25" customHeight="1">
      <c r="A388" s="186" t="s">
        <v>601</v>
      </c>
      <c r="B388" s="212" t="s">
        <v>1021</v>
      </c>
      <c r="C388" s="188" t="s">
        <v>178</v>
      </c>
      <c r="D388" s="190" t="s">
        <v>383</v>
      </c>
      <c r="E388" s="190" t="s">
        <v>383</v>
      </c>
      <c r="F388" s="265" t="s">
        <v>703</v>
      </c>
      <c r="G388" s="266" t="s">
        <v>703</v>
      </c>
      <c r="H388" s="270" t="s">
        <v>703</v>
      </c>
    </row>
    <row r="389" spans="1:8" ht="35.25" customHeight="1">
      <c r="A389" s="186" t="s">
        <v>602</v>
      </c>
      <c r="B389" s="211" t="s">
        <v>603</v>
      </c>
      <c r="C389" s="188" t="s">
        <v>178</v>
      </c>
      <c r="D389" s="190" t="s">
        <v>383</v>
      </c>
      <c r="E389" s="190" t="s">
        <v>383</v>
      </c>
      <c r="F389" s="265" t="s">
        <v>703</v>
      </c>
      <c r="G389" s="266" t="s">
        <v>703</v>
      </c>
      <c r="H389" s="270" t="s">
        <v>703</v>
      </c>
    </row>
    <row r="390" spans="1:8" ht="35.25" customHeight="1">
      <c r="A390" s="186" t="s">
        <v>604</v>
      </c>
      <c r="B390" s="211" t="s">
        <v>412</v>
      </c>
      <c r="C390" s="188" t="s">
        <v>178</v>
      </c>
      <c r="D390" s="190" t="s">
        <v>383</v>
      </c>
      <c r="E390" s="190" t="s">
        <v>383</v>
      </c>
      <c r="F390" s="265" t="s">
        <v>703</v>
      </c>
      <c r="G390" s="266" t="s">
        <v>703</v>
      </c>
      <c r="H390" s="270" t="s">
        <v>703</v>
      </c>
    </row>
    <row r="391" spans="1:8" ht="35.25" customHeight="1">
      <c r="A391" s="186" t="s">
        <v>605</v>
      </c>
      <c r="B391" s="211" t="s">
        <v>606</v>
      </c>
      <c r="C391" s="188" t="s">
        <v>178</v>
      </c>
      <c r="D391" s="190" t="s">
        <v>383</v>
      </c>
      <c r="E391" s="190" t="s">
        <v>383</v>
      </c>
      <c r="F391" s="265" t="s">
        <v>703</v>
      </c>
      <c r="G391" s="266" t="s">
        <v>703</v>
      </c>
      <c r="H391" s="270" t="s">
        <v>703</v>
      </c>
    </row>
    <row r="392" spans="1:8" ht="35.25" customHeight="1">
      <c r="A392" s="186" t="s">
        <v>607</v>
      </c>
      <c r="B392" s="212" t="s">
        <v>872</v>
      </c>
      <c r="C392" s="188" t="s">
        <v>178</v>
      </c>
      <c r="D392" s="190" t="s">
        <v>383</v>
      </c>
      <c r="E392" s="190" t="s">
        <v>383</v>
      </c>
      <c r="F392" s="265" t="s">
        <v>703</v>
      </c>
      <c r="G392" s="266" t="s">
        <v>703</v>
      </c>
      <c r="H392" s="270" t="s">
        <v>703</v>
      </c>
    </row>
    <row r="393" spans="1:8" ht="35.25" customHeight="1">
      <c r="A393" s="186" t="s">
        <v>608</v>
      </c>
      <c r="B393" s="271" t="s">
        <v>204</v>
      </c>
      <c r="C393" s="188" t="s">
        <v>178</v>
      </c>
      <c r="D393" s="190" t="s">
        <v>383</v>
      </c>
      <c r="E393" s="190" t="s">
        <v>383</v>
      </c>
      <c r="F393" s="265" t="s">
        <v>703</v>
      </c>
      <c r="G393" s="266" t="s">
        <v>703</v>
      </c>
      <c r="H393" s="270" t="s">
        <v>703</v>
      </c>
    </row>
    <row r="394" spans="1:8" ht="35.25" customHeight="1">
      <c r="A394" s="186" t="s">
        <v>183</v>
      </c>
      <c r="B394" s="199" t="s">
        <v>609</v>
      </c>
      <c r="C394" s="188" t="s">
        <v>178</v>
      </c>
      <c r="D394" s="190" t="s">
        <v>383</v>
      </c>
      <c r="E394" s="190" t="s">
        <v>383</v>
      </c>
      <c r="F394" s="272" t="s">
        <v>703</v>
      </c>
      <c r="G394" s="266" t="s">
        <v>703</v>
      </c>
      <c r="H394" s="270" t="s">
        <v>703</v>
      </c>
    </row>
    <row r="395" spans="1:8" ht="35.25" customHeight="1">
      <c r="A395" s="186" t="s">
        <v>610</v>
      </c>
      <c r="B395" s="211" t="s">
        <v>182</v>
      </c>
      <c r="C395" s="188" t="s">
        <v>178</v>
      </c>
      <c r="D395" s="190" t="s">
        <v>383</v>
      </c>
      <c r="E395" s="190" t="s">
        <v>383</v>
      </c>
      <c r="F395" s="272" t="s">
        <v>703</v>
      </c>
      <c r="G395" s="266" t="s">
        <v>703</v>
      </c>
      <c r="H395" s="270" t="s">
        <v>703</v>
      </c>
    </row>
    <row r="396" spans="1:8" ht="35.25" customHeight="1">
      <c r="A396" s="186" t="s">
        <v>611</v>
      </c>
      <c r="B396" s="211" t="s">
        <v>184</v>
      </c>
      <c r="C396" s="188" t="s">
        <v>178</v>
      </c>
      <c r="D396" s="190" t="s">
        <v>383</v>
      </c>
      <c r="E396" s="190" t="s">
        <v>383</v>
      </c>
      <c r="F396" s="272" t="s">
        <v>703</v>
      </c>
      <c r="G396" s="266" t="s">
        <v>703</v>
      </c>
      <c r="H396" s="270" t="s">
        <v>703</v>
      </c>
    </row>
    <row r="397" spans="1:8" ht="35.25" customHeight="1">
      <c r="A397" s="186" t="s">
        <v>612</v>
      </c>
      <c r="B397" s="211" t="s">
        <v>186</v>
      </c>
      <c r="C397" s="188" t="s">
        <v>178</v>
      </c>
      <c r="D397" s="190" t="s">
        <v>383</v>
      </c>
      <c r="E397" s="190" t="s">
        <v>383</v>
      </c>
      <c r="F397" s="272" t="s">
        <v>703</v>
      </c>
      <c r="G397" s="266" t="s">
        <v>703</v>
      </c>
      <c r="H397" s="270" t="s">
        <v>703</v>
      </c>
    </row>
    <row r="398" spans="1:8" ht="35.25" customHeight="1">
      <c r="A398" s="186" t="s">
        <v>185</v>
      </c>
      <c r="B398" s="199" t="s">
        <v>613</v>
      </c>
      <c r="C398" s="188" t="s">
        <v>178</v>
      </c>
      <c r="D398" s="190" t="s">
        <v>383</v>
      </c>
      <c r="E398" s="273"/>
      <c r="F398" s="272" t="s">
        <v>703</v>
      </c>
      <c r="G398" s="266" t="s">
        <v>703</v>
      </c>
      <c r="H398" s="270" t="s">
        <v>703</v>
      </c>
    </row>
    <row r="399" spans="1:8" ht="35.25" customHeight="1">
      <c r="A399" s="186" t="s">
        <v>187</v>
      </c>
      <c r="B399" s="210" t="s">
        <v>614</v>
      </c>
      <c r="C399" s="188" t="s">
        <v>178</v>
      </c>
      <c r="D399" s="274">
        <f>D400</f>
        <v>0</v>
      </c>
      <c r="E399" s="297">
        <f>E400+E413</f>
        <v>1.3741666600000002</v>
      </c>
      <c r="F399" s="272" t="s">
        <v>703</v>
      </c>
      <c r="G399" s="266" t="s">
        <v>703</v>
      </c>
      <c r="H399" s="270" t="s">
        <v>703</v>
      </c>
    </row>
    <row r="400" spans="1:8" ht="35.25" customHeight="1">
      <c r="A400" s="186" t="s">
        <v>615</v>
      </c>
      <c r="B400" s="199" t="s">
        <v>616</v>
      </c>
      <c r="C400" s="188" t="s">
        <v>178</v>
      </c>
      <c r="D400" s="198">
        <v>0</v>
      </c>
      <c r="E400" s="198">
        <f>'12'!I18</f>
        <v>1.3741666600000002</v>
      </c>
      <c r="F400" s="272" t="s">
        <v>703</v>
      </c>
      <c r="G400" s="266" t="s">
        <v>703</v>
      </c>
      <c r="H400" s="270" t="s">
        <v>703</v>
      </c>
    </row>
    <row r="401" spans="1:8" ht="35.25" customHeight="1">
      <c r="A401" s="186" t="s">
        <v>617</v>
      </c>
      <c r="B401" s="211" t="s">
        <v>618</v>
      </c>
      <c r="C401" s="188" t="s">
        <v>178</v>
      </c>
      <c r="D401" s="190" t="s">
        <v>383</v>
      </c>
      <c r="E401" s="190" t="s">
        <v>383</v>
      </c>
      <c r="F401" s="265" t="s">
        <v>703</v>
      </c>
      <c r="G401" s="266" t="s">
        <v>703</v>
      </c>
      <c r="H401" s="270" t="s">
        <v>703</v>
      </c>
    </row>
    <row r="402" spans="1:8" ht="35.25" customHeight="1">
      <c r="A402" s="186" t="s">
        <v>619</v>
      </c>
      <c r="B402" s="211" t="s">
        <v>182</v>
      </c>
      <c r="C402" s="188" t="s">
        <v>178</v>
      </c>
      <c r="D402" s="190" t="s">
        <v>383</v>
      </c>
      <c r="E402" s="190" t="s">
        <v>383</v>
      </c>
      <c r="F402" s="265" t="s">
        <v>703</v>
      </c>
      <c r="G402" s="266" t="s">
        <v>703</v>
      </c>
      <c r="H402" s="270" t="s">
        <v>703</v>
      </c>
    </row>
    <row r="403" spans="1:8" ht="35.25" customHeight="1">
      <c r="A403" s="186" t="s">
        <v>620</v>
      </c>
      <c r="B403" s="211" t="s">
        <v>184</v>
      </c>
      <c r="C403" s="188" t="s">
        <v>178</v>
      </c>
      <c r="D403" s="190" t="s">
        <v>383</v>
      </c>
      <c r="E403" s="190" t="s">
        <v>383</v>
      </c>
      <c r="F403" s="265" t="s">
        <v>703</v>
      </c>
      <c r="G403" s="266" t="s">
        <v>703</v>
      </c>
      <c r="H403" s="270" t="s">
        <v>703</v>
      </c>
    </row>
    <row r="404" spans="1:8" ht="35.25" customHeight="1">
      <c r="A404" s="186" t="s">
        <v>621</v>
      </c>
      <c r="B404" s="211" t="s">
        <v>186</v>
      </c>
      <c r="C404" s="188" t="s">
        <v>178</v>
      </c>
      <c r="D404" s="190" t="s">
        <v>383</v>
      </c>
      <c r="E404" s="190" t="s">
        <v>383</v>
      </c>
      <c r="F404" s="265" t="s">
        <v>703</v>
      </c>
      <c r="G404" s="266" t="s">
        <v>703</v>
      </c>
      <c r="H404" s="270" t="s">
        <v>703</v>
      </c>
    </row>
    <row r="405" spans="1:8" ht="35.25" customHeight="1">
      <c r="A405" s="186" t="s">
        <v>622</v>
      </c>
      <c r="B405" s="211" t="s">
        <v>397</v>
      </c>
      <c r="C405" s="188" t="s">
        <v>178</v>
      </c>
      <c r="D405" s="190" t="s">
        <v>383</v>
      </c>
      <c r="E405" s="190" t="s">
        <v>383</v>
      </c>
      <c r="F405" s="265" t="s">
        <v>703</v>
      </c>
      <c r="G405" s="266" t="s">
        <v>703</v>
      </c>
      <c r="H405" s="270" t="s">
        <v>703</v>
      </c>
    </row>
    <row r="406" spans="1:8" ht="35.25" customHeight="1">
      <c r="A406" s="186" t="s">
        <v>623</v>
      </c>
      <c r="B406" s="211" t="s">
        <v>400</v>
      </c>
      <c r="C406" s="188" t="s">
        <v>178</v>
      </c>
      <c r="D406" s="190" t="s">
        <v>383</v>
      </c>
      <c r="E406" s="190" t="s">
        <v>383</v>
      </c>
      <c r="F406" s="265" t="s">
        <v>703</v>
      </c>
      <c r="G406" s="266" t="s">
        <v>703</v>
      </c>
      <c r="H406" s="270" t="s">
        <v>703</v>
      </c>
    </row>
    <row r="407" spans="1:8" ht="35.25" customHeight="1">
      <c r="A407" s="186" t="s">
        <v>624</v>
      </c>
      <c r="B407" s="211" t="s">
        <v>403</v>
      </c>
      <c r="C407" s="188" t="s">
        <v>178</v>
      </c>
      <c r="D407" s="190" t="s">
        <v>383</v>
      </c>
      <c r="E407" s="190" t="s">
        <v>383</v>
      </c>
      <c r="F407" s="265" t="s">
        <v>703</v>
      </c>
      <c r="G407" s="266" t="s">
        <v>703</v>
      </c>
      <c r="H407" s="270" t="s">
        <v>703</v>
      </c>
    </row>
    <row r="408" spans="1:8" ht="35.25" customHeight="1">
      <c r="A408" s="186" t="s">
        <v>625</v>
      </c>
      <c r="B408" s="211" t="s">
        <v>409</v>
      </c>
      <c r="C408" s="188" t="s">
        <v>178</v>
      </c>
      <c r="D408" s="190" t="s">
        <v>383</v>
      </c>
      <c r="E408" s="190" t="s">
        <v>383</v>
      </c>
      <c r="F408" s="265" t="s">
        <v>703</v>
      </c>
      <c r="G408" s="266" t="s">
        <v>703</v>
      </c>
      <c r="H408" s="270" t="s">
        <v>703</v>
      </c>
    </row>
    <row r="409" spans="1:8" ht="35.25" customHeight="1">
      <c r="A409" s="186" t="s">
        <v>626</v>
      </c>
      <c r="B409" s="211" t="s">
        <v>412</v>
      </c>
      <c r="C409" s="188" t="s">
        <v>178</v>
      </c>
      <c r="D409" s="190" t="s">
        <v>383</v>
      </c>
      <c r="E409" s="190" t="s">
        <v>383</v>
      </c>
      <c r="F409" s="265" t="s">
        <v>703</v>
      </c>
      <c r="G409" s="266" t="s">
        <v>703</v>
      </c>
      <c r="H409" s="270" t="s">
        <v>703</v>
      </c>
    </row>
    <row r="410" spans="1:8" ht="35.25" customHeight="1">
      <c r="A410" s="186" t="s">
        <v>627</v>
      </c>
      <c r="B410" s="211" t="s">
        <v>415</v>
      </c>
      <c r="C410" s="188" t="s">
        <v>178</v>
      </c>
      <c r="D410" s="190" t="s">
        <v>383</v>
      </c>
      <c r="E410" s="190" t="s">
        <v>383</v>
      </c>
      <c r="F410" s="265" t="s">
        <v>703</v>
      </c>
      <c r="G410" s="266" t="s">
        <v>703</v>
      </c>
      <c r="H410" s="270" t="s">
        <v>703</v>
      </c>
    </row>
    <row r="411" spans="1:8" ht="35.25" customHeight="1">
      <c r="A411" s="186" t="s">
        <v>628</v>
      </c>
      <c r="B411" s="212" t="s">
        <v>872</v>
      </c>
      <c r="C411" s="188" t="s">
        <v>178</v>
      </c>
      <c r="D411" s="190" t="s">
        <v>383</v>
      </c>
      <c r="E411" s="190" t="s">
        <v>383</v>
      </c>
      <c r="F411" s="265" t="s">
        <v>703</v>
      </c>
      <c r="G411" s="266" t="s">
        <v>703</v>
      </c>
      <c r="H411" s="270" t="s">
        <v>703</v>
      </c>
    </row>
    <row r="412" spans="1:8" ht="35.25" customHeight="1">
      <c r="A412" s="186" t="s">
        <v>629</v>
      </c>
      <c r="B412" s="271" t="s">
        <v>204</v>
      </c>
      <c r="C412" s="188" t="s">
        <v>178</v>
      </c>
      <c r="D412" s="190" t="s">
        <v>383</v>
      </c>
      <c r="E412" s="190" t="s">
        <v>383</v>
      </c>
      <c r="F412" s="265" t="s">
        <v>703</v>
      </c>
      <c r="G412" s="266" t="s">
        <v>703</v>
      </c>
      <c r="H412" s="270" t="s">
        <v>703</v>
      </c>
    </row>
    <row r="413" spans="1:8" ht="35.25" customHeight="1">
      <c r="A413" s="186" t="s">
        <v>630</v>
      </c>
      <c r="B413" s="199" t="s">
        <v>631</v>
      </c>
      <c r="C413" s="188" t="s">
        <v>178</v>
      </c>
      <c r="D413" s="198"/>
      <c r="E413" s="198"/>
      <c r="F413" s="272" t="s">
        <v>703</v>
      </c>
      <c r="G413" s="266" t="s">
        <v>703</v>
      </c>
      <c r="H413" s="270" t="s">
        <v>703</v>
      </c>
    </row>
    <row r="414" spans="1:8" ht="35.25" customHeight="1">
      <c r="A414" s="186" t="s">
        <v>632</v>
      </c>
      <c r="B414" s="199" t="s">
        <v>633</v>
      </c>
      <c r="C414" s="188" t="s">
        <v>178</v>
      </c>
      <c r="D414" s="190" t="s">
        <v>383</v>
      </c>
      <c r="E414" s="190" t="s">
        <v>383</v>
      </c>
      <c r="F414" s="272" t="s">
        <v>703</v>
      </c>
      <c r="G414" s="266" t="s">
        <v>703</v>
      </c>
      <c r="H414" s="270" t="s">
        <v>703</v>
      </c>
    </row>
    <row r="415" spans="1:8" ht="35.25" customHeight="1">
      <c r="A415" s="186" t="s">
        <v>634</v>
      </c>
      <c r="B415" s="211" t="s">
        <v>618</v>
      </c>
      <c r="C415" s="188" t="s">
        <v>178</v>
      </c>
      <c r="D415" s="190" t="s">
        <v>383</v>
      </c>
      <c r="E415" s="190" t="s">
        <v>383</v>
      </c>
      <c r="F415" s="272" t="s">
        <v>703</v>
      </c>
      <c r="G415" s="266" t="s">
        <v>703</v>
      </c>
      <c r="H415" s="270" t="s">
        <v>703</v>
      </c>
    </row>
    <row r="416" spans="1:8" ht="35.25" customHeight="1">
      <c r="A416" s="186" t="s">
        <v>635</v>
      </c>
      <c r="B416" s="211" t="s">
        <v>182</v>
      </c>
      <c r="C416" s="188" t="s">
        <v>178</v>
      </c>
      <c r="D416" s="190" t="s">
        <v>383</v>
      </c>
      <c r="E416" s="190" t="s">
        <v>383</v>
      </c>
      <c r="F416" s="272" t="s">
        <v>703</v>
      </c>
      <c r="G416" s="266" t="s">
        <v>703</v>
      </c>
      <c r="H416" s="270" t="s">
        <v>703</v>
      </c>
    </row>
    <row r="417" spans="1:8" ht="35.25" customHeight="1">
      <c r="A417" s="186" t="s">
        <v>1022</v>
      </c>
      <c r="B417" s="211" t="s">
        <v>184</v>
      </c>
      <c r="C417" s="188" t="s">
        <v>178</v>
      </c>
      <c r="D417" s="190" t="s">
        <v>383</v>
      </c>
      <c r="E417" s="190" t="s">
        <v>383</v>
      </c>
      <c r="F417" s="272" t="s">
        <v>703</v>
      </c>
      <c r="G417" s="266" t="s">
        <v>703</v>
      </c>
      <c r="H417" s="270" t="s">
        <v>703</v>
      </c>
    </row>
    <row r="418" spans="1:8" ht="35.25" customHeight="1">
      <c r="A418" s="186" t="s">
        <v>636</v>
      </c>
      <c r="B418" s="211" t="s">
        <v>186</v>
      </c>
      <c r="C418" s="188" t="s">
        <v>178</v>
      </c>
      <c r="D418" s="190" t="s">
        <v>383</v>
      </c>
      <c r="E418" s="190" t="s">
        <v>383</v>
      </c>
      <c r="F418" s="272" t="s">
        <v>703</v>
      </c>
      <c r="G418" s="266" t="s">
        <v>703</v>
      </c>
      <c r="H418" s="270" t="s">
        <v>703</v>
      </c>
    </row>
    <row r="419" spans="1:8" ht="35.25" customHeight="1">
      <c r="A419" s="186" t="s">
        <v>637</v>
      </c>
      <c r="B419" s="211" t="s">
        <v>397</v>
      </c>
      <c r="C419" s="188" t="s">
        <v>178</v>
      </c>
      <c r="D419" s="190" t="s">
        <v>383</v>
      </c>
      <c r="E419" s="190" t="s">
        <v>383</v>
      </c>
      <c r="F419" s="272" t="s">
        <v>703</v>
      </c>
      <c r="G419" s="266" t="s">
        <v>703</v>
      </c>
      <c r="H419" s="270" t="s">
        <v>703</v>
      </c>
    </row>
    <row r="420" spans="1:8" ht="35.25" customHeight="1">
      <c r="A420" s="186" t="s">
        <v>638</v>
      </c>
      <c r="B420" s="211" t="s">
        <v>400</v>
      </c>
      <c r="C420" s="188" t="s">
        <v>178</v>
      </c>
      <c r="D420" s="190" t="s">
        <v>383</v>
      </c>
      <c r="E420" s="190" t="s">
        <v>383</v>
      </c>
      <c r="F420" s="272" t="s">
        <v>703</v>
      </c>
      <c r="G420" s="266" t="s">
        <v>703</v>
      </c>
      <c r="H420" s="270" t="s">
        <v>703</v>
      </c>
    </row>
    <row r="421" spans="1:8" ht="35.25" customHeight="1">
      <c r="A421" s="186" t="s">
        <v>639</v>
      </c>
      <c r="B421" s="211" t="s">
        <v>403</v>
      </c>
      <c r="C421" s="188" t="s">
        <v>178</v>
      </c>
      <c r="D421" s="190" t="s">
        <v>383</v>
      </c>
      <c r="E421" s="190" t="s">
        <v>383</v>
      </c>
      <c r="F421" s="272" t="s">
        <v>703</v>
      </c>
      <c r="G421" s="266" t="s">
        <v>703</v>
      </c>
      <c r="H421" s="270" t="s">
        <v>703</v>
      </c>
    </row>
    <row r="422" spans="1:8" ht="35.25" customHeight="1">
      <c r="A422" s="186" t="s">
        <v>640</v>
      </c>
      <c r="B422" s="211" t="s">
        <v>409</v>
      </c>
      <c r="C422" s="188" t="s">
        <v>178</v>
      </c>
      <c r="D422" s="190" t="s">
        <v>383</v>
      </c>
      <c r="E422" s="190" t="s">
        <v>383</v>
      </c>
      <c r="F422" s="272" t="s">
        <v>703</v>
      </c>
      <c r="G422" s="266" t="s">
        <v>703</v>
      </c>
      <c r="H422" s="270" t="s">
        <v>703</v>
      </c>
    </row>
    <row r="423" spans="1:8" ht="35.25" customHeight="1">
      <c r="A423" s="186" t="s">
        <v>641</v>
      </c>
      <c r="B423" s="211" t="s">
        <v>412</v>
      </c>
      <c r="C423" s="188" t="s">
        <v>178</v>
      </c>
      <c r="D423" s="190" t="s">
        <v>383</v>
      </c>
      <c r="E423" s="190" t="s">
        <v>383</v>
      </c>
      <c r="F423" s="272" t="s">
        <v>703</v>
      </c>
      <c r="G423" s="266" t="s">
        <v>703</v>
      </c>
      <c r="H423" s="270" t="s">
        <v>703</v>
      </c>
    </row>
    <row r="424" spans="1:8" ht="35.25" customHeight="1">
      <c r="A424" s="186" t="s">
        <v>642</v>
      </c>
      <c r="B424" s="211" t="s">
        <v>415</v>
      </c>
      <c r="C424" s="188" t="s">
        <v>178</v>
      </c>
      <c r="D424" s="190" t="s">
        <v>383</v>
      </c>
      <c r="E424" s="190" t="s">
        <v>383</v>
      </c>
      <c r="F424" s="272" t="s">
        <v>703</v>
      </c>
      <c r="G424" s="266" t="s">
        <v>703</v>
      </c>
      <c r="H424" s="270" t="s">
        <v>703</v>
      </c>
    </row>
    <row r="425" spans="1:8" ht="35.25" customHeight="1">
      <c r="A425" s="186" t="s">
        <v>643</v>
      </c>
      <c r="B425" s="271" t="s">
        <v>872</v>
      </c>
      <c r="C425" s="188" t="s">
        <v>178</v>
      </c>
      <c r="D425" s="190" t="s">
        <v>383</v>
      </c>
      <c r="E425" s="190" t="s">
        <v>383</v>
      </c>
      <c r="F425" s="272" t="s">
        <v>703</v>
      </c>
      <c r="G425" s="266" t="s">
        <v>703</v>
      </c>
      <c r="H425" s="270" t="s">
        <v>703</v>
      </c>
    </row>
    <row r="426" spans="1:8" ht="35.25" customHeight="1">
      <c r="A426" s="186" t="s">
        <v>644</v>
      </c>
      <c r="B426" s="271" t="s">
        <v>204</v>
      </c>
      <c r="C426" s="188" t="s">
        <v>178</v>
      </c>
      <c r="D426" s="190" t="s">
        <v>383</v>
      </c>
      <c r="E426" s="190" t="s">
        <v>383</v>
      </c>
      <c r="F426" s="272" t="s">
        <v>703</v>
      </c>
      <c r="G426" s="266" t="s">
        <v>703</v>
      </c>
      <c r="H426" s="270" t="s">
        <v>703</v>
      </c>
    </row>
    <row r="427" spans="1:8" ht="35.25" customHeight="1">
      <c r="A427" s="186" t="s">
        <v>189</v>
      </c>
      <c r="B427" s="210" t="s">
        <v>1023</v>
      </c>
      <c r="C427" s="188" t="s">
        <v>178</v>
      </c>
      <c r="D427" s="275">
        <f>D400*0.2</f>
        <v>0</v>
      </c>
      <c r="E427" s="276">
        <f>'10'!H17-'12'!I18</f>
        <v>0.27483333599999993</v>
      </c>
      <c r="F427" s="272" t="s">
        <v>703</v>
      </c>
      <c r="G427" s="266" t="s">
        <v>703</v>
      </c>
      <c r="H427" s="270" t="s">
        <v>703</v>
      </c>
    </row>
    <row r="428" spans="1:8" ht="35.25" customHeight="1">
      <c r="A428" s="186" t="s">
        <v>191</v>
      </c>
      <c r="B428" s="210" t="s">
        <v>646</v>
      </c>
      <c r="C428" s="188" t="s">
        <v>178</v>
      </c>
      <c r="D428" s="190" t="s">
        <v>383</v>
      </c>
      <c r="E428" s="276"/>
      <c r="F428" s="272" t="s">
        <v>703</v>
      </c>
      <c r="G428" s="266" t="s">
        <v>703</v>
      </c>
      <c r="H428" s="270" t="s">
        <v>703</v>
      </c>
    </row>
    <row r="429" spans="1:8" ht="35.25" customHeight="1">
      <c r="A429" s="186" t="s">
        <v>647</v>
      </c>
      <c r="B429" s="199" t="s">
        <v>648</v>
      </c>
      <c r="C429" s="188" t="s">
        <v>178</v>
      </c>
      <c r="D429" s="190" t="s">
        <v>383</v>
      </c>
      <c r="E429" s="190" t="s">
        <v>383</v>
      </c>
      <c r="F429" s="272" t="s">
        <v>703</v>
      </c>
      <c r="G429" s="266" t="s">
        <v>703</v>
      </c>
      <c r="H429" s="270" t="s">
        <v>703</v>
      </c>
    </row>
    <row r="430" spans="1:8" ht="35.25" customHeight="1">
      <c r="A430" s="186" t="s">
        <v>649</v>
      </c>
      <c r="B430" s="199" t="s">
        <v>650</v>
      </c>
      <c r="C430" s="188" t="s">
        <v>178</v>
      </c>
      <c r="D430" s="190" t="s">
        <v>383</v>
      </c>
      <c r="E430" s="190" t="s">
        <v>383</v>
      </c>
      <c r="F430" s="272" t="s">
        <v>703</v>
      </c>
      <c r="G430" s="266" t="s">
        <v>703</v>
      </c>
      <c r="H430" s="270" t="s">
        <v>703</v>
      </c>
    </row>
    <row r="431" spans="1:8" ht="35.25" customHeight="1">
      <c r="A431" s="186" t="s">
        <v>207</v>
      </c>
      <c r="B431" s="268" t="s">
        <v>651</v>
      </c>
      <c r="C431" s="188" t="s">
        <v>178</v>
      </c>
      <c r="D431" s="190" t="s">
        <v>383</v>
      </c>
      <c r="E431" s="190" t="s">
        <v>383</v>
      </c>
      <c r="F431" s="272" t="s">
        <v>703</v>
      </c>
      <c r="G431" s="266" t="s">
        <v>703</v>
      </c>
      <c r="H431" s="270" t="s">
        <v>703</v>
      </c>
    </row>
    <row r="432" spans="1:8" ht="35.25" customHeight="1">
      <c r="A432" s="186" t="s">
        <v>209</v>
      </c>
      <c r="B432" s="210" t="s">
        <v>652</v>
      </c>
      <c r="C432" s="188" t="s">
        <v>178</v>
      </c>
      <c r="D432" s="190" t="s">
        <v>383</v>
      </c>
      <c r="E432" s="190" t="s">
        <v>383</v>
      </c>
      <c r="F432" s="272" t="s">
        <v>703</v>
      </c>
      <c r="G432" s="266" t="s">
        <v>703</v>
      </c>
      <c r="H432" s="270" t="s">
        <v>703</v>
      </c>
    </row>
    <row r="433" spans="1:8" ht="35.25" customHeight="1">
      <c r="A433" s="186" t="s">
        <v>213</v>
      </c>
      <c r="B433" s="210" t="s">
        <v>653</v>
      </c>
      <c r="C433" s="188" t="s">
        <v>178</v>
      </c>
      <c r="D433" s="190" t="s">
        <v>383</v>
      </c>
      <c r="E433" s="190" t="s">
        <v>383</v>
      </c>
      <c r="F433" s="272" t="s">
        <v>703</v>
      </c>
      <c r="G433" s="266" t="s">
        <v>703</v>
      </c>
      <c r="H433" s="270" t="s">
        <v>703</v>
      </c>
    </row>
    <row r="434" spans="1:8" ht="35.25" customHeight="1">
      <c r="A434" s="186" t="s">
        <v>214</v>
      </c>
      <c r="B434" s="210" t="s">
        <v>654</v>
      </c>
      <c r="C434" s="188" t="s">
        <v>178</v>
      </c>
      <c r="D434" s="190" t="s">
        <v>383</v>
      </c>
      <c r="E434" s="190" t="s">
        <v>383</v>
      </c>
      <c r="F434" s="272" t="s">
        <v>703</v>
      </c>
      <c r="G434" s="266" t="s">
        <v>703</v>
      </c>
      <c r="H434" s="270" t="s">
        <v>703</v>
      </c>
    </row>
    <row r="435" spans="1:8" ht="35.25" customHeight="1">
      <c r="A435" s="186" t="s">
        <v>215</v>
      </c>
      <c r="B435" s="210" t="s">
        <v>655</v>
      </c>
      <c r="C435" s="188" t="s">
        <v>178</v>
      </c>
      <c r="D435" s="190" t="s">
        <v>383</v>
      </c>
      <c r="E435" s="190" t="s">
        <v>383</v>
      </c>
      <c r="F435" s="272" t="s">
        <v>703</v>
      </c>
      <c r="G435" s="266" t="s">
        <v>703</v>
      </c>
      <c r="H435" s="270" t="s">
        <v>703</v>
      </c>
    </row>
    <row r="436" spans="1:8" ht="35.25" customHeight="1">
      <c r="A436" s="186" t="s">
        <v>216</v>
      </c>
      <c r="B436" s="210" t="s">
        <v>656</v>
      </c>
      <c r="C436" s="188" t="s">
        <v>178</v>
      </c>
      <c r="D436" s="190" t="s">
        <v>383</v>
      </c>
      <c r="E436" s="190" t="s">
        <v>383</v>
      </c>
      <c r="F436" s="272" t="s">
        <v>703</v>
      </c>
      <c r="G436" s="266" t="s">
        <v>703</v>
      </c>
      <c r="H436" s="270" t="s">
        <v>703</v>
      </c>
    </row>
    <row r="437" spans="1:8" ht="35.25" customHeight="1">
      <c r="A437" s="186" t="s">
        <v>256</v>
      </c>
      <c r="B437" s="199" t="s">
        <v>657</v>
      </c>
      <c r="C437" s="188" t="s">
        <v>178</v>
      </c>
      <c r="D437" s="190" t="s">
        <v>383</v>
      </c>
      <c r="E437" s="190" t="s">
        <v>383</v>
      </c>
      <c r="F437" s="272" t="s">
        <v>703</v>
      </c>
      <c r="G437" s="266" t="s">
        <v>703</v>
      </c>
      <c r="H437" s="270" t="s">
        <v>703</v>
      </c>
    </row>
    <row r="438" spans="1:8" ht="35.25" customHeight="1">
      <c r="A438" s="186" t="s">
        <v>658</v>
      </c>
      <c r="B438" s="211" t="s">
        <v>659</v>
      </c>
      <c r="C438" s="188" t="s">
        <v>178</v>
      </c>
      <c r="D438" s="190" t="s">
        <v>383</v>
      </c>
      <c r="E438" s="190" t="s">
        <v>383</v>
      </c>
      <c r="F438" s="277" t="s">
        <v>703</v>
      </c>
      <c r="G438" s="266" t="s">
        <v>703</v>
      </c>
      <c r="H438" s="270" t="s">
        <v>703</v>
      </c>
    </row>
    <row r="439" spans="1:8" ht="35.25" customHeight="1">
      <c r="A439" s="186" t="s">
        <v>258</v>
      </c>
      <c r="B439" s="199" t="s">
        <v>660</v>
      </c>
      <c r="C439" s="188" t="s">
        <v>178</v>
      </c>
      <c r="D439" s="190" t="s">
        <v>383</v>
      </c>
      <c r="E439" s="190" t="s">
        <v>383</v>
      </c>
      <c r="F439" s="277" t="s">
        <v>703</v>
      </c>
      <c r="G439" s="266" t="s">
        <v>703</v>
      </c>
      <c r="H439" s="270" t="s">
        <v>703</v>
      </c>
    </row>
    <row r="440" spans="1:8" ht="35.25" customHeight="1">
      <c r="A440" s="186" t="s">
        <v>661</v>
      </c>
      <c r="B440" s="211" t="s">
        <v>662</v>
      </c>
      <c r="C440" s="188" t="s">
        <v>178</v>
      </c>
      <c r="D440" s="190" t="s">
        <v>383</v>
      </c>
      <c r="E440" s="190" t="s">
        <v>383</v>
      </c>
      <c r="F440" s="277" t="s">
        <v>703</v>
      </c>
      <c r="G440" s="266" t="s">
        <v>703</v>
      </c>
      <c r="H440" s="270" t="s">
        <v>703</v>
      </c>
    </row>
    <row r="441" spans="1:8" ht="35.25" customHeight="1">
      <c r="A441" s="186" t="s">
        <v>217</v>
      </c>
      <c r="B441" s="210" t="s">
        <v>663</v>
      </c>
      <c r="C441" s="188" t="s">
        <v>178</v>
      </c>
      <c r="D441" s="190" t="s">
        <v>383</v>
      </c>
      <c r="E441" s="190" t="s">
        <v>383</v>
      </c>
      <c r="F441" s="272" t="s">
        <v>703</v>
      </c>
      <c r="G441" s="266" t="s">
        <v>703</v>
      </c>
      <c r="H441" s="270" t="s">
        <v>703</v>
      </c>
    </row>
    <row r="442" spans="1:8" ht="35.25" customHeight="1">
      <c r="A442" s="213" t="s">
        <v>218</v>
      </c>
      <c r="B442" s="278" t="s">
        <v>664</v>
      </c>
      <c r="C442" s="188" t="s">
        <v>178</v>
      </c>
      <c r="D442" s="231" t="s">
        <v>383</v>
      </c>
      <c r="E442" s="231" t="s">
        <v>383</v>
      </c>
      <c r="F442" s="279" t="s">
        <v>703</v>
      </c>
      <c r="G442" s="280" t="s">
        <v>703</v>
      </c>
      <c r="H442" s="281" t="s">
        <v>703</v>
      </c>
    </row>
    <row r="443" spans="1:8" ht="35.25" customHeight="1">
      <c r="A443" s="178" t="s">
        <v>276</v>
      </c>
      <c r="B443" s="282" t="s">
        <v>269</v>
      </c>
      <c r="C443" s="283" t="s">
        <v>383</v>
      </c>
      <c r="D443" s="217" t="s">
        <v>383</v>
      </c>
      <c r="E443" s="218" t="s">
        <v>383</v>
      </c>
      <c r="F443" s="284" t="s">
        <v>703</v>
      </c>
      <c r="G443" s="285" t="s">
        <v>703</v>
      </c>
      <c r="H443" s="286" t="s">
        <v>703</v>
      </c>
    </row>
    <row r="444" spans="1:8" ht="60" customHeight="1">
      <c r="A444" s="287" t="s">
        <v>1024</v>
      </c>
      <c r="B444" s="210" t="s">
        <v>1025</v>
      </c>
      <c r="C444" s="188" t="s">
        <v>178</v>
      </c>
      <c r="D444" s="189" t="s">
        <v>383</v>
      </c>
      <c r="E444" s="190" t="s">
        <v>383</v>
      </c>
      <c r="F444" s="288" t="s">
        <v>703</v>
      </c>
      <c r="G444" s="289" t="s">
        <v>703</v>
      </c>
      <c r="H444" s="290" t="s">
        <v>703</v>
      </c>
    </row>
    <row r="445" spans="1:8" ht="35.25" customHeight="1">
      <c r="A445" s="287" t="s">
        <v>279</v>
      </c>
      <c r="B445" s="199" t="s">
        <v>666</v>
      </c>
      <c r="C445" s="188" t="s">
        <v>178</v>
      </c>
      <c r="D445" s="189" t="s">
        <v>383</v>
      </c>
      <c r="E445" s="190" t="s">
        <v>383</v>
      </c>
      <c r="F445" s="288" t="s">
        <v>703</v>
      </c>
      <c r="G445" s="289" t="s">
        <v>703</v>
      </c>
      <c r="H445" s="290" t="s">
        <v>703</v>
      </c>
    </row>
    <row r="446" spans="1:8" ht="35.25" customHeight="1">
      <c r="A446" s="287" t="s">
        <v>280</v>
      </c>
      <c r="B446" s="199" t="s">
        <v>667</v>
      </c>
      <c r="C446" s="188" t="s">
        <v>178</v>
      </c>
      <c r="D446" s="189" t="s">
        <v>383</v>
      </c>
      <c r="E446" s="190" t="s">
        <v>383</v>
      </c>
      <c r="F446" s="288" t="s">
        <v>703</v>
      </c>
      <c r="G446" s="289" t="s">
        <v>703</v>
      </c>
      <c r="H446" s="290" t="s">
        <v>703</v>
      </c>
    </row>
    <row r="447" spans="1:8" ht="35.25" customHeight="1">
      <c r="A447" s="287" t="s">
        <v>281</v>
      </c>
      <c r="B447" s="199" t="s">
        <v>668</v>
      </c>
      <c r="C447" s="188" t="s">
        <v>178</v>
      </c>
      <c r="D447" s="189" t="s">
        <v>383</v>
      </c>
      <c r="E447" s="190" t="s">
        <v>383</v>
      </c>
      <c r="F447" s="288" t="s">
        <v>703</v>
      </c>
      <c r="G447" s="289" t="s">
        <v>703</v>
      </c>
      <c r="H447" s="290" t="s">
        <v>703</v>
      </c>
    </row>
    <row r="448" spans="1:8" ht="35.25" customHeight="1">
      <c r="A448" s="287" t="s">
        <v>282</v>
      </c>
      <c r="B448" s="210" t="s">
        <v>669</v>
      </c>
      <c r="C448" s="291" t="s">
        <v>383</v>
      </c>
      <c r="D448" s="189" t="s">
        <v>383</v>
      </c>
      <c r="E448" s="190" t="s">
        <v>383</v>
      </c>
      <c r="F448" s="288" t="s">
        <v>703</v>
      </c>
      <c r="G448" s="289" t="s">
        <v>703</v>
      </c>
      <c r="H448" s="290" t="s">
        <v>703</v>
      </c>
    </row>
    <row r="449" spans="1:8" ht="35.25" customHeight="1">
      <c r="A449" s="287" t="s">
        <v>670</v>
      </c>
      <c r="B449" s="199" t="s">
        <v>671</v>
      </c>
      <c r="C449" s="188" t="s">
        <v>178</v>
      </c>
      <c r="D449" s="189" t="s">
        <v>383</v>
      </c>
      <c r="E449" s="190" t="s">
        <v>383</v>
      </c>
      <c r="F449" s="288" t="s">
        <v>703</v>
      </c>
      <c r="G449" s="289" t="s">
        <v>703</v>
      </c>
      <c r="H449" s="290" t="s">
        <v>703</v>
      </c>
    </row>
    <row r="450" spans="1:8" ht="35.25" customHeight="1">
      <c r="A450" s="287" t="s">
        <v>672</v>
      </c>
      <c r="B450" s="199" t="s">
        <v>673</v>
      </c>
      <c r="C450" s="188" t="s">
        <v>178</v>
      </c>
      <c r="D450" s="189" t="s">
        <v>383</v>
      </c>
      <c r="E450" s="190" t="s">
        <v>383</v>
      </c>
      <c r="F450" s="288" t="s">
        <v>703</v>
      </c>
      <c r="G450" s="289" t="s">
        <v>703</v>
      </c>
      <c r="H450" s="290" t="s">
        <v>703</v>
      </c>
    </row>
    <row r="451" spans="1:8" ht="35.25" customHeight="1">
      <c r="A451" s="292" t="s">
        <v>674</v>
      </c>
      <c r="B451" s="221" t="s">
        <v>675</v>
      </c>
      <c r="C451" s="200" t="s">
        <v>178</v>
      </c>
      <c r="D451" s="222" t="s">
        <v>383</v>
      </c>
      <c r="E451" s="223" t="s">
        <v>383</v>
      </c>
      <c r="F451" s="293" t="s">
        <v>703</v>
      </c>
      <c r="G451" s="294" t="s">
        <v>703</v>
      </c>
      <c r="H451" s="295" t="s">
        <v>703</v>
      </c>
    </row>
    <row r="452" spans="1:8" ht="15.75">
      <c r="A452" s="298"/>
      <c r="B452" s="299"/>
      <c r="C452" s="300"/>
      <c r="D452" s="300"/>
      <c r="E452" s="301"/>
      <c r="F452" s="301"/>
      <c r="G452" s="302"/>
      <c r="H452" s="302"/>
    </row>
    <row r="453" spans="1:8" ht="21.75" customHeight="1">
      <c r="A453" s="298"/>
      <c r="B453" s="299"/>
      <c r="C453" s="300"/>
      <c r="D453" s="300"/>
      <c r="E453" s="301"/>
      <c r="F453" s="301"/>
      <c r="G453" s="302"/>
      <c r="H453" s="302"/>
    </row>
    <row r="454" spans="1:8" ht="28.5" customHeight="1">
      <c r="A454" s="320" t="s">
        <v>1026</v>
      </c>
      <c r="B454" s="299"/>
      <c r="C454" s="300"/>
      <c r="D454" s="300"/>
      <c r="E454" s="301"/>
      <c r="F454" s="301"/>
      <c r="G454" s="302"/>
      <c r="H454" s="302"/>
    </row>
    <row r="455" spans="1:8" ht="28.5" customHeight="1">
      <c r="A455" s="388" t="s">
        <v>1027</v>
      </c>
      <c r="B455" s="388"/>
      <c r="C455" s="388"/>
      <c r="D455" s="388"/>
      <c r="E455" s="388"/>
      <c r="F455" s="388"/>
      <c r="G455" s="388"/>
      <c r="H455" s="388"/>
    </row>
    <row r="456" spans="1:8" ht="28.5" customHeight="1">
      <c r="A456" s="388" t="s">
        <v>1028</v>
      </c>
      <c r="B456" s="388"/>
      <c r="C456" s="388"/>
      <c r="D456" s="388"/>
      <c r="E456" s="388"/>
      <c r="F456" s="388"/>
      <c r="G456" s="388"/>
      <c r="H456" s="388"/>
    </row>
    <row r="457" spans="1:8" ht="28.5" customHeight="1">
      <c r="A457" s="388" t="s">
        <v>1029</v>
      </c>
      <c r="B457" s="388"/>
      <c r="C457" s="388"/>
      <c r="D457" s="388"/>
      <c r="E457" s="388"/>
      <c r="F457" s="388"/>
      <c r="G457" s="388"/>
      <c r="H457" s="388"/>
    </row>
    <row r="458" spans="1:8" ht="28.5" customHeight="1">
      <c r="A458" s="389" t="s">
        <v>1030</v>
      </c>
      <c r="B458" s="389"/>
      <c r="C458" s="389"/>
      <c r="D458" s="389"/>
      <c r="E458" s="389"/>
      <c r="F458" s="389"/>
      <c r="G458" s="389"/>
      <c r="H458" s="389"/>
    </row>
    <row r="459" spans="1:8" ht="28.5" customHeight="1">
      <c r="A459" s="385" t="s">
        <v>1031</v>
      </c>
      <c r="B459" s="385"/>
      <c r="C459" s="385"/>
      <c r="D459" s="385"/>
      <c r="E459" s="385"/>
      <c r="F459" s="385"/>
      <c r="G459" s="385"/>
      <c r="H459" s="385"/>
    </row>
    <row r="460" spans="1:8" ht="15.75">
      <c r="A460" s="298"/>
      <c r="B460" s="299"/>
      <c r="C460" s="300"/>
      <c r="D460" s="300"/>
      <c r="E460" s="301"/>
      <c r="F460" s="301"/>
      <c r="G460" s="302"/>
      <c r="H460" s="302"/>
    </row>
    <row r="461" spans="1:8" ht="15.75">
      <c r="A461" s="298"/>
      <c r="B461" s="299"/>
      <c r="C461" s="300"/>
      <c r="D461" s="300"/>
      <c r="E461" s="301"/>
      <c r="F461" s="301"/>
      <c r="G461" s="302"/>
      <c r="H461" s="302"/>
    </row>
  </sheetData>
  <mergeCells count="25">
    <mergeCell ref="A14:H14"/>
    <mergeCell ref="A15:H15"/>
    <mergeCell ref="A18:H18"/>
    <mergeCell ref="A19:A20"/>
    <mergeCell ref="B19:B20"/>
    <mergeCell ref="C19:C20"/>
    <mergeCell ref="D19:E19"/>
    <mergeCell ref="F19:G19"/>
    <mergeCell ref="H19:H20"/>
    <mergeCell ref="A22:H22"/>
    <mergeCell ref="A166:H166"/>
    <mergeCell ref="A318:H318"/>
    <mergeCell ref="A368:H369"/>
    <mergeCell ref="A370:A371"/>
    <mergeCell ref="B370:B371"/>
    <mergeCell ref="C370:C371"/>
    <mergeCell ref="D370:E370"/>
    <mergeCell ref="F370:G370"/>
    <mergeCell ref="H370:H371"/>
    <mergeCell ref="A459:H459"/>
    <mergeCell ref="A373:B373"/>
    <mergeCell ref="A455:H455"/>
    <mergeCell ref="A456:H456"/>
    <mergeCell ref="A457:H457"/>
    <mergeCell ref="A458:H45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W21"/>
  <sheetViews>
    <sheetView zoomScale="60" workbookViewId="0">
      <selection activeCell="A6" sqref="A6:AC6"/>
    </sheetView>
  </sheetViews>
  <sheetFormatPr defaultColWidth="9.140625" defaultRowHeight="15.75"/>
  <cols>
    <col min="1" max="1" width="13" style="1" bestFit="1" customWidth="1"/>
    <col min="2" max="2" width="18" style="1" bestFit="1" customWidth="1"/>
    <col min="3" max="3" width="20.140625" style="1" bestFit="1" customWidth="1"/>
    <col min="4" max="4" width="19.42578125" style="1" bestFit="1" customWidth="1"/>
    <col min="5" max="5" width="18.7109375" style="1" bestFit="1" customWidth="1"/>
    <col min="6" max="6" width="15.140625" style="1" bestFit="1" customWidth="1"/>
    <col min="7" max="11" width="9.140625" style="1" bestFit="1"/>
    <col min="12" max="12" width="18" style="1" bestFit="1" customWidth="1"/>
    <col min="13" max="13" width="11.28515625" style="1" bestFit="1" customWidth="1"/>
    <col min="14" max="18" width="9.140625" style="1" bestFit="1"/>
    <col min="19" max="19" width="16.42578125" style="1" bestFit="1" customWidth="1"/>
    <col min="20" max="23" width="9.140625" style="1" bestFit="1"/>
    <col min="24" max="24" width="4.28515625" style="1" bestFit="1" customWidth="1"/>
    <col min="25" max="25" width="9.140625" style="1" bestFit="1"/>
    <col min="26" max="16384" width="9.140625" style="1"/>
  </cols>
  <sheetData>
    <row r="1" spans="1:23">
      <c r="W1" s="13" t="s">
        <v>49</v>
      </c>
    </row>
    <row r="2" spans="1:23">
      <c r="W2" s="13" t="s">
        <v>1</v>
      </c>
    </row>
    <row r="3" spans="1:23">
      <c r="W3" s="13" t="s">
        <v>2</v>
      </c>
    </row>
    <row r="5" spans="1:23" ht="18.75">
      <c r="A5" s="349" t="s">
        <v>50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</row>
    <row r="6" spans="1:23" ht="18.75">
      <c r="A6" s="349" t="s">
        <v>51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</row>
    <row r="8" spans="1:23" ht="18.75" customHeight="1">
      <c r="A8" s="347" t="s">
        <v>35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</row>
    <row r="9" spans="1:23" ht="18.75" customHeight="1">
      <c r="A9" s="347" t="s">
        <v>52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</row>
    <row r="10" spans="1:23" ht="18.75" customHeight="1">
      <c r="A10" s="347" t="s">
        <v>36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</row>
    <row r="11" spans="1:23">
      <c r="H11" s="348" t="s">
        <v>9</v>
      </c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</row>
    <row r="15" spans="1:23" ht="57.75" customHeight="1">
      <c r="A15" s="346" t="s">
        <v>10</v>
      </c>
      <c r="B15" s="346" t="s">
        <v>11</v>
      </c>
      <c r="C15" s="346" t="s">
        <v>12</v>
      </c>
      <c r="D15" s="346" t="s">
        <v>53</v>
      </c>
      <c r="E15" s="346" t="s">
        <v>54</v>
      </c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 t="s">
        <v>55</v>
      </c>
      <c r="T15" s="346"/>
      <c r="U15" s="346"/>
      <c r="V15" s="346"/>
      <c r="W15" s="346" t="s">
        <v>20</v>
      </c>
    </row>
    <row r="16" spans="1:23">
      <c r="A16" s="346"/>
      <c r="B16" s="346"/>
      <c r="C16" s="346"/>
      <c r="D16" s="346"/>
      <c r="E16" s="346" t="s">
        <v>21</v>
      </c>
      <c r="F16" s="346"/>
      <c r="G16" s="346"/>
      <c r="H16" s="346"/>
      <c r="I16" s="346"/>
      <c r="J16" s="346"/>
      <c r="K16" s="346"/>
      <c r="L16" s="346" t="s">
        <v>22</v>
      </c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</row>
    <row r="17" spans="1:23" ht="41.25" customHeight="1">
      <c r="A17" s="346"/>
      <c r="B17" s="346"/>
      <c r="C17" s="346"/>
      <c r="D17" s="346"/>
      <c r="E17" s="10" t="s">
        <v>56</v>
      </c>
      <c r="F17" s="346" t="s">
        <v>57</v>
      </c>
      <c r="G17" s="346"/>
      <c r="H17" s="346"/>
      <c r="I17" s="346"/>
      <c r="J17" s="346"/>
      <c r="K17" s="346"/>
      <c r="L17" s="10" t="s">
        <v>56</v>
      </c>
      <c r="M17" s="346" t="s">
        <v>57</v>
      </c>
      <c r="N17" s="346"/>
      <c r="O17" s="346"/>
      <c r="P17" s="346"/>
      <c r="Q17" s="346"/>
      <c r="R17" s="346"/>
      <c r="S17" s="346" t="s">
        <v>56</v>
      </c>
      <c r="T17" s="346"/>
      <c r="U17" s="346" t="s">
        <v>57</v>
      </c>
      <c r="V17" s="346"/>
      <c r="W17" s="346"/>
    </row>
    <row r="18" spans="1:23" ht="71.25" customHeight="1">
      <c r="A18" s="346"/>
      <c r="B18" s="346"/>
      <c r="C18" s="346"/>
      <c r="D18" s="346"/>
      <c r="E18" s="10" t="s">
        <v>44</v>
      </c>
      <c r="F18" s="10" t="s">
        <v>44</v>
      </c>
      <c r="G18" s="10" t="s">
        <v>58</v>
      </c>
      <c r="H18" s="10" t="s">
        <v>59</v>
      </c>
      <c r="I18" s="10" t="s">
        <v>60</v>
      </c>
      <c r="J18" s="10" t="s">
        <v>61</v>
      </c>
      <c r="K18" s="10" t="s">
        <v>62</v>
      </c>
      <c r="L18" s="10" t="s">
        <v>44</v>
      </c>
      <c r="M18" s="10" t="s">
        <v>44</v>
      </c>
      <c r="N18" s="10" t="s">
        <v>58</v>
      </c>
      <c r="O18" s="10" t="s">
        <v>59</v>
      </c>
      <c r="P18" s="10" t="s">
        <v>60</v>
      </c>
      <c r="Q18" s="10" t="s">
        <v>61</v>
      </c>
      <c r="R18" s="10" t="s">
        <v>62</v>
      </c>
      <c r="S18" s="10" t="s">
        <v>44</v>
      </c>
      <c r="T18" s="10" t="s">
        <v>30</v>
      </c>
      <c r="U18" s="10" t="s">
        <v>44</v>
      </c>
      <c r="V18" s="10" t="s">
        <v>30</v>
      </c>
      <c r="W18" s="346"/>
    </row>
    <row r="19" spans="1:23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  <c r="I19" s="10">
        <v>9</v>
      </c>
      <c r="J19" s="10">
        <v>10</v>
      </c>
      <c r="K19" s="10">
        <v>11</v>
      </c>
      <c r="L19" s="10">
        <v>12</v>
      </c>
      <c r="M19" s="10">
        <v>13</v>
      </c>
      <c r="N19" s="10">
        <v>14</v>
      </c>
      <c r="O19" s="10">
        <v>15</v>
      </c>
      <c r="P19" s="10">
        <v>16</v>
      </c>
      <c r="Q19" s="10">
        <v>17</v>
      </c>
      <c r="R19" s="10">
        <v>18</v>
      </c>
      <c r="S19" s="10">
        <v>19</v>
      </c>
      <c r="T19" s="10">
        <v>20</v>
      </c>
      <c r="U19" s="10">
        <v>21</v>
      </c>
      <c r="V19" s="10">
        <v>22</v>
      </c>
      <c r="W19" s="10">
        <v>23</v>
      </c>
    </row>
    <row r="20" spans="1:2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30" customHeight="1">
      <c r="A21" s="351" t="s">
        <v>31</v>
      </c>
      <c r="B21" s="351"/>
      <c r="C21" s="35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</sheetData>
  <mergeCells count="20">
    <mergeCell ref="A5:W5"/>
    <mergeCell ref="A6:W6"/>
    <mergeCell ref="A8:W8"/>
    <mergeCell ref="A9:W9"/>
    <mergeCell ref="A10:W10"/>
    <mergeCell ref="H11:T11"/>
    <mergeCell ref="A15:A18"/>
    <mergeCell ref="B15:B18"/>
    <mergeCell ref="C15:C18"/>
    <mergeCell ref="D15:D18"/>
    <mergeCell ref="E15:R15"/>
    <mergeCell ref="S15:V16"/>
    <mergeCell ref="A21:C21"/>
    <mergeCell ref="W15:W18"/>
    <mergeCell ref="E16:K16"/>
    <mergeCell ref="L16:R16"/>
    <mergeCell ref="F17:K17"/>
    <mergeCell ref="M17:R17"/>
    <mergeCell ref="S17:T17"/>
    <mergeCell ref="U17:V17"/>
  </mergeCells>
  <pageMargins left="0.7" right="0.7" top="0.75" bottom="0.75" header="0.3" footer="0.3"/>
  <pageSetup paperSize="9" scale="3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0:V28"/>
  <sheetViews>
    <sheetView zoomScale="60" workbookViewId="0">
      <selection activeCell="A6" sqref="A6:AC6"/>
    </sheetView>
  </sheetViews>
  <sheetFormatPr defaultRowHeight="15"/>
  <cols>
    <col min="1" max="1" width="21.7109375" bestFit="1" customWidth="1"/>
    <col min="2" max="2" width="23.42578125" bestFit="1" customWidth="1"/>
    <col min="3" max="3" width="27" bestFit="1" customWidth="1"/>
    <col min="4" max="4" width="32.28515625" bestFit="1" customWidth="1"/>
    <col min="22" max="22" width="16.7109375" bestFit="1" customWidth="1"/>
    <col min="23" max="23" width="5" bestFit="1" customWidth="1"/>
  </cols>
  <sheetData>
    <row r="10" spans="1:22" ht="15.75">
      <c r="V10" s="13" t="s">
        <v>63</v>
      </c>
    </row>
    <row r="11" spans="1:22" ht="15.75">
      <c r="V11" s="13" t="s">
        <v>1</v>
      </c>
    </row>
    <row r="12" spans="1:22" ht="15.75">
      <c r="V12" s="13" t="s">
        <v>2</v>
      </c>
    </row>
    <row r="14" spans="1:22" ht="18.75">
      <c r="A14" s="349" t="s">
        <v>64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</row>
    <row r="15" spans="1:22" ht="18.75">
      <c r="A15" s="349" t="s">
        <v>65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</row>
    <row r="16" spans="1:22" ht="18.75">
      <c r="A16" s="349" t="s">
        <v>66</v>
      </c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</row>
    <row r="17" spans="1:22">
      <c r="F17" s="14"/>
    </row>
    <row r="18" spans="1:22" ht="18.75">
      <c r="A18" s="347" t="s">
        <v>35</v>
      </c>
      <c r="B18" s="347"/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</row>
    <row r="19" spans="1:22" ht="18.75">
      <c r="A19" s="347" t="s">
        <v>52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</row>
    <row r="20" spans="1:22" ht="18.75">
      <c r="A20" s="347" t="s">
        <v>67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</row>
    <row r="21" spans="1:22" ht="18.75" customHeight="1">
      <c r="A21" s="15"/>
      <c r="B21" s="16"/>
      <c r="C21" s="16"/>
      <c r="D21" s="16"/>
      <c r="E21" s="16"/>
      <c r="F21" s="348" t="s">
        <v>9</v>
      </c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15"/>
      <c r="V21" s="15"/>
    </row>
    <row r="23" spans="1:22" ht="81.75" customHeight="1">
      <c r="A23" s="354" t="s">
        <v>10</v>
      </c>
      <c r="B23" s="354" t="s">
        <v>11</v>
      </c>
      <c r="C23" s="354" t="s">
        <v>12</v>
      </c>
      <c r="D23" s="354" t="s">
        <v>68</v>
      </c>
      <c r="E23" s="354" t="s">
        <v>69</v>
      </c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 t="s">
        <v>70</v>
      </c>
      <c r="R23" s="354"/>
      <c r="S23" s="354"/>
      <c r="T23" s="354"/>
      <c r="U23" s="354"/>
      <c r="V23" s="354" t="s">
        <v>20</v>
      </c>
    </row>
    <row r="24" spans="1:22" ht="35.25" customHeight="1">
      <c r="A24" s="354"/>
      <c r="B24" s="354"/>
      <c r="C24" s="354"/>
      <c r="D24" s="354"/>
      <c r="E24" s="354" t="s">
        <v>21</v>
      </c>
      <c r="F24" s="354"/>
      <c r="G24" s="354"/>
      <c r="H24" s="354"/>
      <c r="I24" s="354"/>
      <c r="J24" s="354"/>
      <c r="K24" s="354" t="s">
        <v>22</v>
      </c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</row>
    <row r="25" spans="1:22" ht="37.5">
      <c r="A25" s="354"/>
      <c r="B25" s="354"/>
      <c r="C25" s="354"/>
      <c r="D25" s="354"/>
      <c r="E25" s="17" t="s">
        <v>71</v>
      </c>
      <c r="F25" s="17" t="s">
        <v>58</v>
      </c>
      <c r="G25" s="17" t="s">
        <v>59</v>
      </c>
      <c r="H25" s="17" t="s">
        <v>60</v>
      </c>
      <c r="I25" s="17" t="s">
        <v>61</v>
      </c>
      <c r="J25" s="17" t="s">
        <v>62</v>
      </c>
      <c r="K25" s="17" t="s">
        <v>71</v>
      </c>
      <c r="L25" s="17" t="s">
        <v>58</v>
      </c>
      <c r="M25" s="17" t="s">
        <v>59</v>
      </c>
      <c r="N25" s="17" t="s">
        <v>60</v>
      </c>
      <c r="O25" s="17" t="s">
        <v>61</v>
      </c>
      <c r="P25" s="17" t="s">
        <v>62</v>
      </c>
      <c r="Q25" s="17" t="s">
        <v>58</v>
      </c>
      <c r="R25" s="17" t="s">
        <v>59</v>
      </c>
      <c r="S25" s="17" t="s">
        <v>60</v>
      </c>
      <c r="T25" s="17" t="s">
        <v>61</v>
      </c>
      <c r="U25" s="17" t="s">
        <v>62</v>
      </c>
      <c r="V25" s="354"/>
    </row>
    <row r="26" spans="1:22" ht="18.75">
      <c r="A26" s="17">
        <v>1</v>
      </c>
      <c r="B26" s="17">
        <v>2</v>
      </c>
      <c r="C26" s="17">
        <v>3</v>
      </c>
      <c r="D26" s="17">
        <v>4</v>
      </c>
      <c r="E26" s="17">
        <v>5</v>
      </c>
      <c r="F26" s="17">
        <v>6</v>
      </c>
      <c r="G26" s="17">
        <v>7</v>
      </c>
      <c r="H26" s="17">
        <v>8</v>
      </c>
      <c r="I26" s="17">
        <v>9</v>
      </c>
      <c r="J26" s="17">
        <v>10</v>
      </c>
      <c r="K26" s="17">
        <v>11</v>
      </c>
      <c r="L26" s="17">
        <v>12</v>
      </c>
      <c r="M26" s="17">
        <v>13</v>
      </c>
      <c r="N26" s="17">
        <v>14</v>
      </c>
      <c r="O26" s="17">
        <v>15</v>
      </c>
      <c r="P26" s="17">
        <v>16</v>
      </c>
      <c r="Q26" s="17">
        <v>17</v>
      </c>
      <c r="R26" s="17">
        <v>18</v>
      </c>
      <c r="S26" s="17">
        <v>19</v>
      </c>
      <c r="T26" s="17">
        <v>20</v>
      </c>
      <c r="U26" s="17">
        <v>21</v>
      </c>
      <c r="V26" s="17">
        <v>22</v>
      </c>
    </row>
    <row r="27" spans="1:22" ht="18.7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30" customHeight="1">
      <c r="A28" s="353" t="s">
        <v>31</v>
      </c>
      <c r="B28" s="353"/>
      <c r="C28" s="353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</sheetData>
  <mergeCells count="17">
    <mergeCell ref="A14:V14"/>
    <mergeCell ref="A15:V15"/>
    <mergeCell ref="A16:V16"/>
    <mergeCell ref="A18:V18"/>
    <mergeCell ref="A19:V19"/>
    <mergeCell ref="A28:C28"/>
    <mergeCell ref="A20:V20"/>
    <mergeCell ref="F21:T21"/>
    <mergeCell ref="A23:A25"/>
    <mergeCell ref="B23:B25"/>
    <mergeCell ref="C23:C25"/>
    <mergeCell ref="D23:D25"/>
    <mergeCell ref="E23:P23"/>
    <mergeCell ref="Q23:U24"/>
    <mergeCell ref="V23:V25"/>
    <mergeCell ref="E24:J24"/>
    <mergeCell ref="K24:P24"/>
  </mergeCells>
  <pageMargins left="0.7" right="0.7" top="0.75" bottom="0.75" header="0.3" footer="0.3"/>
  <pageSetup paperSize="9" scale="31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AE18"/>
  <sheetViews>
    <sheetView zoomScale="60" workbookViewId="0">
      <selection activeCell="A6" sqref="A6:AC6"/>
    </sheetView>
  </sheetViews>
  <sheetFormatPr defaultColWidth="9.140625" defaultRowHeight="18.75"/>
  <cols>
    <col min="1" max="1" width="25.140625" style="20" bestFit="1" customWidth="1"/>
    <col min="2" max="2" width="21.5703125" style="20" bestFit="1" customWidth="1"/>
    <col min="3" max="3" width="28.85546875" style="20" bestFit="1" customWidth="1"/>
    <col min="4" max="4" width="33" style="20" bestFit="1" customWidth="1"/>
    <col min="5" max="26" width="9.140625" style="20" bestFit="1"/>
    <col min="27" max="27" width="22.42578125" style="20" bestFit="1" customWidth="1"/>
    <col min="28" max="28" width="4.85546875" style="20" bestFit="1" customWidth="1"/>
    <col min="29" max="29" width="9.140625" style="20" bestFit="1"/>
    <col min="30" max="16384" width="9.140625" style="20"/>
  </cols>
  <sheetData>
    <row r="1" spans="1:31">
      <c r="AA1" s="13" t="s">
        <v>72</v>
      </c>
    </row>
    <row r="2" spans="1:31">
      <c r="AA2" s="13" t="s">
        <v>1</v>
      </c>
    </row>
    <row r="3" spans="1:31">
      <c r="AA3" s="13" t="s">
        <v>2</v>
      </c>
    </row>
    <row r="5" spans="1:31">
      <c r="A5" s="349" t="s">
        <v>73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</row>
    <row r="6" spans="1:31">
      <c r="A6" s="349" t="s">
        <v>74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</row>
    <row r="7" spans="1:31">
      <c r="J7" s="14"/>
    </row>
    <row r="8" spans="1:31" ht="18.75" customHeight="1">
      <c r="A8" s="347" t="s">
        <v>35</v>
      </c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21"/>
      <c r="AC8" s="21"/>
      <c r="AD8" s="21"/>
      <c r="AE8" s="21"/>
    </row>
    <row r="9" spans="1:31">
      <c r="A9" s="350" t="s">
        <v>52</v>
      </c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</row>
    <row r="10" spans="1:31">
      <c r="A10" s="350" t="s">
        <v>67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</row>
    <row r="11" spans="1:31" ht="15" customHeight="1">
      <c r="H11" s="355" t="s">
        <v>9</v>
      </c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</row>
    <row r="12" spans="1:31"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31" ht="49.5" customHeight="1">
      <c r="A13" s="354" t="s">
        <v>10</v>
      </c>
      <c r="B13" s="354" t="s">
        <v>11</v>
      </c>
      <c r="C13" s="354" t="s">
        <v>12</v>
      </c>
      <c r="D13" s="354" t="s">
        <v>68</v>
      </c>
      <c r="E13" s="354" t="s">
        <v>75</v>
      </c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 t="s">
        <v>70</v>
      </c>
      <c r="U13" s="354"/>
      <c r="V13" s="354"/>
      <c r="W13" s="354"/>
      <c r="X13" s="354"/>
      <c r="Y13" s="354"/>
      <c r="Z13" s="354"/>
      <c r="AA13" s="354" t="s">
        <v>20</v>
      </c>
    </row>
    <row r="14" spans="1:31" ht="33" customHeight="1">
      <c r="A14" s="354"/>
      <c r="B14" s="354"/>
      <c r="C14" s="354"/>
      <c r="D14" s="354"/>
      <c r="E14" s="354" t="s">
        <v>21</v>
      </c>
      <c r="F14" s="354"/>
      <c r="G14" s="354"/>
      <c r="H14" s="354"/>
      <c r="I14" s="354"/>
      <c r="J14" s="354"/>
      <c r="K14" s="354"/>
      <c r="L14" s="354" t="s">
        <v>22</v>
      </c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</row>
    <row r="15" spans="1:31" ht="112.5">
      <c r="A15" s="354"/>
      <c r="B15" s="354"/>
      <c r="C15" s="354"/>
      <c r="D15" s="354"/>
      <c r="E15" s="17" t="s">
        <v>58</v>
      </c>
      <c r="F15" s="17" t="s">
        <v>59</v>
      </c>
      <c r="G15" s="17" t="s">
        <v>76</v>
      </c>
      <c r="H15" s="17" t="s">
        <v>77</v>
      </c>
      <c r="I15" s="17" t="s">
        <v>78</v>
      </c>
      <c r="J15" s="17" t="s">
        <v>61</v>
      </c>
      <c r="K15" s="17" t="s">
        <v>62</v>
      </c>
      <c r="L15" s="17" t="s">
        <v>79</v>
      </c>
      <c r="M15" s="17" t="s">
        <v>58</v>
      </c>
      <c r="N15" s="17" t="s">
        <v>59</v>
      </c>
      <c r="O15" s="17" t="s">
        <v>76</v>
      </c>
      <c r="P15" s="17" t="s">
        <v>77</v>
      </c>
      <c r="Q15" s="17" t="s">
        <v>78</v>
      </c>
      <c r="R15" s="17" t="s">
        <v>61</v>
      </c>
      <c r="S15" s="17" t="s">
        <v>62</v>
      </c>
      <c r="T15" s="17" t="s">
        <v>58</v>
      </c>
      <c r="U15" s="17" t="s">
        <v>59</v>
      </c>
      <c r="V15" s="17" t="s">
        <v>76</v>
      </c>
      <c r="W15" s="17" t="s">
        <v>77</v>
      </c>
      <c r="X15" s="17" t="s">
        <v>78</v>
      </c>
      <c r="Y15" s="17" t="s">
        <v>61</v>
      </c>
      <c r="Z15" s="17" t="s">
        <v>62</v>
      </c>
      <c r="AA15" s="354"/>
    </row>
    <row r="16" spans="1:31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  <c r="P16" s="17">
        <v>16</v>
      </c>
      <c r="Q16" s="17">
        <v>17</v>
      </c>
      <c r="R16" s="17">
        <v>18</v>
      </c>
      <c r="S16" s="17">
        <v>19</v>
      </c>
      <c r="T16" s="17">
        <v>20</v>
      </c>
      <c r="U16" s="17">
        <v>21</v>
      </c>
      <c r="V16" s="17">
        <v>22</v>
      </c>
      <c r="W16" s="17">
        <v>23</v>
      </c>
      <c r="X16" s="17">
        <v>24</v>
      </c>
      <c r="Y16" s="17">
        <v>25</v>
      </c>
      <c r="Z16" s="17">
        <v>26</v>
      </c>
      <c r="AA16" s="17">
        <v>27</v>
      </c>
    </row>
    <row r="17" spans="1:27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30" customHeight="1">
      <c r="A18" s="353" t="s">
        <v>31</v>
      </c>
      <c r="B18" s="353"/>
      <c r="C18" s="35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16">
    <mergeCell ref="A5:AA5"/>
    <mergeCell ref="A6:AA6"/>
    <mergeCell ref="A8:AA8"/>
    <mergeCell ref="A9:AA9"/>
    <mergeCell ref="A10:AA10"/>
    <mergeCell ref="AA13:AA15"/>
    <mergeCell ref="E14:K14"/>
    <mergeCell ref="L14:S14"/>
    <mergeCell ref="A18:C18"/>
    <mergeCell ref="H11:W11"/>
    <mergeCell ref="A13:A15"/>
    <mergeCell ref="B13:B15"/>
    <mergeCell ref="C13:C15"/>
    <mergeCell ref="D13:D15"/>
    <mergeCell ref="E13:S13"/>
    <mergeCell ref="T13:Z14"/>
  </mergeCells>
  <pageMargins left="0.7" right="0.7" top="0.75" bottom="0.75" header="0.3" footer="0.3"/>
  <pageSetup paperSize="9" scale="2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U19"/>
  <sheetViews>
    <sheetView zoomScale="85" workbookViewId="0">
      <selection activeCell="A6" sqref="A6:AC6"/>
    </sheetView>
  </sheetViews>
  <sheetFormatPr defaultColWidth="9.140625" defaultRowHeight="18.75"/>
  <cols>
    <col min="1" max="1" width="13.7109375" style="20" bestFit="1" customWidth="1"/>
    <col min="2" max="2" width="19.85546875" style="20" bestFit="1" customWidth="1"/>
    <col min="3" max="3" width="20.140625" style="20" bestFit="1" customWidth="1"/>
    <col min="4" max="4" width="21.28515625" style="20" bestFit="1" customWidth="1"/>
    <col min="5" max="9" width="9.140625" style="20" bestFit="1"/>
    <col min="10" max="10" width="14.140625" style="20" bestFit="1" customWidth="1"/>
    <col min="11" max="20" width="9.140625" style="20" bestFit="1"/>
    <col min="21" max="21" width="21.7109375" style="20" bestFit="1" customWidth="1"/>
    <col min="22" max="22" width="4.42578125" style="20" bestFit="1" customWidth="1"/>
    <col min="23" max="23" width="9.140625" style="20" bestFit="1"/>
    <col min="24" max="16384" width="9.140625" style="20"/>
  </cols>
  <sheetData>
    <row r="1" spans="1:21">
      <c r="U1" s="13" t="s">
        <v>80</v>
      </c>
    </row>
    <row r="2" spans="1:21">
      <c r="U2" s="13" t="s">
        <v>1</v>
      </c>
    </row>
    <row r="3" spans="1:21">
      <c r="U3" s="13" t="s">
        <v>2</v>
      </c>
    </row>
    <row r="6" spans="1:21">
      <c r="A6" s="349" t="s">
        <v>81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</row>
    <row r="7" spans="1:21">
      <c r="A7" s="349" t="s">
        <v>82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</row>
    <row r="8" spans="1:21">
      <c r="G8" s="14" t="s">
        <v>83</v>
      </c>
    </row>
    <row r="9" spans="1:21">
      <c r="A9" s="350" t="s">
        <v>84</v>
      </c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</row>
    <row r="10" spans="1:21">
      <c r="A10" s="350" t="s">
        <v>52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</row>
    <row r="11" spans="1:21">
      <c r="A11" s="350" t="s">
        <v>67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</row>
    <row r="12" spans="1:21" ht="9.75" customHeight="1">
      <c r="G12" s="355" t="s">
        <v>9</v>
      </c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</row>
    <row r="14" spans="1:21" ht="58.5" customHeight="1">
      <c r="A14" s="354" t="s">
        <v>10</v>
      </c>
      <c r="B14" s="354" t="s">
        <v>11</v>
      </c>
      <c r="C14" s="354" t="s">
        <v>12</v>
      </c>
      <c r="D14" s="354" t="s">
        <v>85</v>
      </c>
      <c r="E14" s="354" t="s">
        <v>86</v>
      </c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 t="s">
        <v>70</v>
      </c>
      <c r="Q14" s="354"/>
      <c r="R14" s="354"/>
      <c r="S14" s="354"/>
      <c r="T14" s="354"/>
      <c r="U14" s="354" t="s">
        <v>20</v>
      </c>
    </row>
    <row r="15" spans="1:21">
      <c r="A15" s="354"/>
      <c r="B15" s="354"/>
      <c r="C15" s="354"/>
      <c r="D15" s="354"/>
      <c r="E15" s="354" t="s">
        <v>21</v>
      </c>
      <c r="F15" s="354"/>
      <c r="G15" s="354"/>
      <c r="H15" s="354"/>
      <c r="I15" s="354"/>
      <c r="J15" s="354" t="s">
        <v>22</v>
      </c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</row>
    <row r="16" spans="1:21" ht="75">
      <c r="A16" s="354"/>
      <c r="B16" s="354"/>
      <c r="C16" s="354"/>
      <c r="D16" s="354"/>
      <c r="E16" s="17" t="s">
        <v>58</v>
      </c>
      <c r="F16" s="17" t="s">
        <v>59</v>
      </c>
      <c r="G16" s="17" t="s">
        <v>60</v>
      </c>
      <c r="H16" s="17" t="s">
        <v>61</v>
      </c>
      <c r="I16" s="17" t="s">
        <v>62</v>
      </c>
      <c r="J16" s="17" t="s">
        <v>87</v>
      </c>
      <c r="K16" s="17" t="s">
        <v>58</v>
      </c>
      <c r="L16" s="17" t="s">
        <v>59</v>
      </c>
      <c r="M16" s="17" t="s">
        <v>60</v>
      </c>
      <c r="N16" s="17" t="s">
        <v>61</v>
      </c>
      <c r="O16" s="17" t="s">
        <v>62</v>
      </c>
      <c r="P16" s="17" t="s">
        <v>58</v>
      </c>
      <c r="Q16" s="17" t="s">
        <v>59</v>
      </c>
      <c r="R16" s="17" t="s">
        <v>60</v>
      </c>
      <c r="S16" s="17" t="s">
        <v>61</v>
      </c>
      <c r="T16" s="17" t="s">
        <v>62</v>
      </c>
      <c r="U16" s="354"/>
    </row>
    <row r="17" spans="1:21">
      <c r="A17" s="17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G17" s="17">
        <v>7</v>
      </c>
      <c r="H17" s="17">
        <v>8</v>
      </c>
      <c r="I17" s="17">
        <v>9</v>
      </c>
      <c r="J17" s="17">
        <v>10</v>
      </c>
      <c r="K17" s="17">
        <v>11</v>
      </c>
      <c r="L17" s="17">
        <v>12</v>
      </c>
      <c r="M17" s="17">
        <v>13</v>
      </c>
      <c r="N17" s="17">
        <v>14</v>
      </c>
      <c r="O17" s="17">
        <v>15</v>
      </c>
      <c r="P17" s="17">
        <v>16</v>
      </c>
      <c r="Q17" s="17">
        <v>17</v>
      </c>
      <c r="R17" s="17">
        <v>18</v>
      </c>
      <c r="S17" s="17">
        <v>19</v>
      </c>
      <c r="T17" s="17">
        <v>20</v>
      </c>
      <c r="U17" s="17">
        <v>21</v>
      </c>
    </row>
    <row r="18" spans="1:2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37.5" customHeight="1">
      <c r="A19" s="353" t="s">
        <v>31</v>
      </c>
      <c r="B19" s="353"/>
      <c r="C19" s="35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</sheetData>
  <mergeCells count="16">
    <mergeCell ref="A6:U6"/>
    <mergeCell ref="A7:U7"/>
    <mergeCell ref="A9:U9"/>
    <mergeCell ref="A10:U10"/>
    <mergeCell ref="A11:U11"/>
    <mergeCell ref="A19:C19"/>
    <mergeCell ref="G12:U12"/>
    <mergeCell ref="A14:A16"/>
    <mergeCell ref="B14:B16"/>
    <mergeCell ref="C14:C16"/>
    <mergeCell ref="D14:D16"/>
    <mergeCell ref="E14:O14"/>
    <mergeCell ref="P14:T15"/>
    <mergeCell ref="U14:U16"/>
    <mergeCell ref="E15:I15"/>
    <mergeCell ref="J15:O15"/>
  </mergeCells>
  <pageMargins left="0.7" right="0.7" top="0.75" bottom="0.75" header="0.3" footer="0.3"/>
  <pageSetup paperSize="9" scale="34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AS19"/>
  <sheetViews>
    <sheetView zoomScale="60" workbookViewId="0">
      <selection activeCell="A6" sqref="A6:AC6"/>
    </sheetView>
  </sheetViews>
  <sheetFormatPr defaultColWidth="9.140625" defaultRowHeight="18.75"/>
  <cols>
    <col min="1" max="1" width="20.28515625" style="20" bestFit="1" customWidth="1"/>
    <col min="2" max="2" width="24.5703125" style="20" bestFit="1" customWidth="1"/>
    <col min="3" max="3" width="21.7109375" style="20" bestFit="1" customWidth="1"/>
    <col min="4" max="45" width="9.140625" style="20" bestFit="1"/>
    <col min="46" max="46" width="5.140625" style="20" bestFit="1" customWidth="1"/>
    <col min="47" max="47" width="9.140625" style="20" bestFit="1"/>
    <col min="48" max="16384" width="9.140625" style="20"/>
  </cols>
  <sheetData>
    <row r="1" spans="1:45">
      <c r="AS1" s="24" t="s">
        <v>88</v>
      </c>
    </row>
    <row r="2" spans="1:45">
      <c r="AS2" s="24" t="s">
        <v>1</v>
      </c>
    </row>
    <row r="3" spans="1:45">
      <c r="AS3" s="24" t="s">
        <v>2</v>
      </c>
    </row>
    <row r="5" spans="1:45">
      <c r="A5" s="349" t="s">
        <v>89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</row>
    <row r="6" spans="1:45">
      <c r="A6" s="349" t="s">
        <v>90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</row>
    <row r="7" spans="1:45">
      <c r="S7" s="14" t="s">
        <v>91</v>
      </c>
    </row>
    <row r="8" spans="1:45">
      <c r="A8" s="350" t="s">
        <v>35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50"/>
      <c r="AL8" s="350"/>
      <c r="AM8" s="350"/>
      <c r="AN8" s="350"/>
      <c r="AO8" s="350"/>
      <c r="AP8" s="350"/>
      <c r="AQ8" s="350"/>
      <c r="AR8" s="350"/>
      <c r="AS8" s="350"/>
    </row>
    <row r="9" spans="1:45" ht="27" customHeight="1">
      <c r="A9" s="350" t="s">
        <v>52</v>
      </c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  <c r="AI9" s="350"/>
      <c r="AJ9" s="350"/>
      <c r="AK9" s="350"/>
      <c r="AL9" s="350"/>
      <c r="AM9" s="350"/>
      <c r="AN9" s="350"/>
      <c r="AO9" s="350"/>
      <c r="AP9" s="350"/>
      <c r="AQ9" s="350"/>
      <c r="AR9" s="350"/>
      <c r="AS9" s="350"/>
    </row>
    <row r="10" spans="1:45" ht="28.5" customHeight="1">
      <c r="A10" s="350" t="s">
        <v>67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/>
      <c r="AP10" s="350"/>
      <c r="AQ10" s="350"/>
      <c r="AR10" s="350"/>
      <c r="AS10" s="350"/>
    </row>
    <row r="11" spans="1:45" ht="12.75" customHeight="1">
      <c r="R11" s="350" t="s">
        <v>9</v>
      </c>
      <c r="S11" s="350"/>
      <c r="T11" s="350"/>
      <c r="U11" s="350"/>
      <c r="V11" s="350"/>
      <c r="W11" s="350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</row>
    <row r="13" spans="1:45" ht="31.5" customHeight="1">
      <c r="A13" s="354" t="s">
        <v>10</v>
      </c>
      <c r="B13" s="354" t="s">
        <v>11</v>
      </c>
      <c r="C13" s="354" t="s">
        <v>12</v>
      </c>
      <c r="D13" s="354" t="s">
        <v>92</v>
      </c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</row>
    <row r="14" spans="1:45" ht="106.5" customHeight="1">
      <c r="A14" s="354"/>
      <c r="B14" s="354"/>
      <c r="C14" s="354"/>
      <c r="D14" s="354" t="s">
        <v>93</v>
      </c>
      <c r="E14" s="354"/>
      <c r="F14" s="354"/>
      <c r="G14" s="354"/>
      <c r="H14" s="354"/>
      <c r="I14" s="354"/>
      <c r="J14" s="354" t="s">
        <v>94</v>
      </c>
      <c r="K14" s="354"/>
      <c r="L14" s="354"/>
      <c r="M14" s="354"/>
      <c r="N14" s="354"/>
      <c r="O14" s="354"/>
      <c r="P14" s="354" t="s">
        <v>95</v>
      </c>
      <c r="Q14" s="354"/>
      <c r="R14" s="354"/>
      <c r="S14" s="354"/>
      <c r="T14" s="354"/>
      <c r="U14" s="354"/>
      <c r="V14" s="354" t="s">
        <v>96</v>
      </c>
      <c r="W14" s="354"/>
      <c r="X14" s="354"/>
      <c r="Y14" s="354"/>
      <c r="Z14" s="354"/>
      <c r="AA14" s="354"/>
      <c r="AB14" s="354" t="s">
        <v>97</v>
      </c>
      <c r="AC14" s="354"/>
      <c r="AD14" s="354"/>
      <c r="AE14" s="354"/>
      <c r="AF14" s="354"/>
      <c r="AG14" s="354"/>
      <c r="AH14" s="354" t="s">
        <v>98</v>
      </c>
      <c r="AI14" s="354"/>
      <c r="AJ14" s="354"/>
      <c r="AK14" s="354"/>
      <c r="AL14" s="354"/>
      <c r="AM14" s="354"/>
      <c r="AN14" s="354" t="s">
        <v>99</v>
      </c>
      <c r="AO14" s="354"/>
      <c r="AP14" s="354"/>
      <c r="AQ14" s="354"/>
      <c r="AR14" s="354"/>
      <c r="AS14" s="354"/>
    </row>
    <row r="15" spans="1:45" ht="112.5" customHeight="1">
      <c r="A15" s="354"/>
      <c r="B15" s="354"/>
      <c r="C15" s="354"/>
      <c r="D15" s="354" t="s">
        <v>100</v>
      </c>
      <c r="E15" s="354"/>
      <c r="F15" s="354" t="s">
        <v>100</v>
      </c>
      <c r="G15" s="354"/>
      <c r="H15" s="354" t="s">
        <v>101</v>
      </c>
      <c r="I15" s="354"/>
      <c r="J15" s="354" t="s">
        <v>100</v>
      </c>
      <c r="K15" s="354"/>
      <c r="L15" s="354" t="s">
        <v>100</v>
      </c>
      <c r="M15" s="354"/>
      <c r="N15" s="354" t="s">
        <v>101</v>
      </c>
      <c r="O15" s="354"/>
      <c r="P15" s="354" t="s">
        <v>100</v>
      </c>
      <c r="Q15" s="354"/>
      <c r="R15" s="354" t="s">
        <v>100</v>
      </c>
      <c r="S15" s="354"/>
      <c r="T15" s="354" t="s">
        <v>101</v>
      </c>
      <c r="U15" s="354"/>
      <c r="V15" s="354" t="s">
        <v>100</v>
      </c>
      <c r="W15" s="354"/>
      <c r="X15" s="354" t="s">
        <v>100</v>
      </c>
      <c r="Y15" s="354"/>
      <c r="Z15" s="354" t="s">
        <v>101</v>
      </c>
      <c r="AA15" s="354"/>
      <c r="AB15" s="354" t="s">
        <v>100</v>
      </c>
      <c r="AC15" s="354"/>
      <c r="AD15" s="354" t="s">
        <v>100</v>
      </c>
      <c r="AE15" s="354"/>
      <c r="AF15" s="354" t="s">
        <v>101</v>
      </c>
      <c r="AG15" s="354"/>
      <c r="AH15" s="354" t="s">
        <v>100</v>
      </c>
      <c r="AI15" s="354"/>
      <c r="AJ15" s="354" t="s">
        <v>100</v>
      </c>
      <c r="AK15" s="354"/>
      <c r="AL15" s="354" t="s">
        <v>101</v>
      </c>
      <c r="AM15" s="354"/>
      <c r="AN15" s="354" t="s">
        <v>100</v>
      </c>
      <c r="AO15" s="354"/>
      <c r="AP15" s="354" t="s">
        <v>100</v>
      </c>
      <c r="AQ15" s="354"/>
      <c r="AR15" s="354" t="s">
        <v>101</v>
      </c>
      <c r="AS15" s="354"/>
    </row>
    <row r="16" spans="1:45">
      <c r="A16" s="354"/>
      <c r="B16" s="354"/>
      <c r="C16" s="354"/>
      <c r="D16" s="17" t="s">
        <v>21</v>
      </c>
      <c r="E16" s="17" t="s">
        <v>22</v>
      </c>
      <c r="F16" s="17" t="s">
        <v>21</v>
      </c>
      <c r="G16" s="17" t="s">
        <v>22</v>
      </c>
      <c r="H16" s="17" t="s">
        <v>21</v>
      </c>
      <c r="I16" s="17" t="s">
        <v>22</v>
      </c>
      <c r="J16" s="17" t="s">
        <v>21</v>
      </c>
      <c r="K16" s="17" t="s">
        <v>22</v>
      </c>
      <c r="L16" s="17" t="s">
        <v>21</v>
      </c>
      <c r="M16" s="17" t="s">
        <v>22</v>
      </c>
      <c r="N16" s="17" t="s">
        <v>21</v>
      </c>
      <c r="O16" s="17" t="s">
        <v>22</v>
      </c>
      <c r="P16" s="17" t="s">
        <v>21</v>
      </c>
      <c r="Q16" s="17" t="s">
        <v>22</v>
      </c>
      <c r="R16" s="17" t="s">
        <v>21</v>
      </c>
      <c r="S16" s="17" t="s">
        <v>22</v>
      </c>
      <c r="T16" s="17" t="s">
        <v>21</v>
      </c>
      <c r="U16" s="17" t="s">
        <v>22</v>
      </c>
      <c r="V16" s="17" t="s">
        <v>21</v>
      </c>
      <c r="W16" s="17" t="s">
        <v>22</v>
      </c>
      <c r="X16" s="17" t="s">
        <v>21</v>
      </c>
      <c r="Y16" s="17" t="s">
        <v>22</v>
      </c>
      <c r="Z16" s="17" t="s">
        <v>21</v>
      </c>
      <c r="AA16" s="17" t="s">
        <v>22</v>
      </c>
      <c r="AB16" s="17" t="s">
        <v>21</v>
      </c>
      <c r="AC16" s="17" t="s">
        <v>22</v>
      </c>
      <c r="AD16" s="17" t="s">
        <v>21</v>
      </c>
      <c r="AE16" s="17" t="s">
        <v>22</v>
      </c>
      <c r="AF16" s="17" t="s">
        <v>21</v>
      </c>
      <c r="AG16" s="17" t="s">
        <v>22</v>
      </c>
      <c r="AH16" s="17" t="s">
        <v>21</v>
      </c>
      <c r="AI16" s="17" t="s">
        <v>22</v>
      </c>
      <c r="AJ16" s="17" t="s">
        <v>21</v>
      </c>
      <c r="AK16" s="17" t="s">
        <v>22</v>
      </c>
      <c r="AL16" s="17" t="s">
        <v>21</v>
      </c>
      <c r="AM16" s="17" t="s">
        <v>22</v>
      </c>
      <c r="AN16" s="17" t="s">
        <v>21</v>
      </c>
      <c r="AO16" s="17" t="s">
        <v>22</v>
      </c>
      <c r="AP16" s="17" t="s">
        <v>21</v>
      </c>
      <c r="AQ16" s="17" t="s">
        <v>22</v>
      </c>
      <c r="AR16" s="17" t="s">
        <v>21</v>
      </c>
      <c r="AS16" s="17" t="s">
        <v>22</v>
      </c>
    </row>
    <row r="17" spans="1:45">
      <c r="A17" s="17">
        <v>1</v>
      </c>
      <c r="B17" s="17">
        <v>2</v>
      </c>
      <c r="C17" s="17">
        <v>3</v>
      </c>
      <c r="D17" s="25" t="s">
        <v>102</v>
      </c>
      <c r="E17" s="25" t="s">
        <v>103</v>
      </c>
      <c r="F17" s="25" t="s">
        <v>104</v>
      </c>
      <c r="G17" s="25" t="s">
        <v>105</v>
      </c>
      <c r="H17" s="25" t="s">
        <v>106</v>
      </c>
      <c r="I17" s="25" t="s">
        <v>107</v>
      </c>
      <c r="J17" s="25" t="s">
        <v>108</v>
      </c>
      <c r="K17" s="25" t="s">
        <v>109</v>
      </c>
      <c r="L17" s="25" t="s">
        <v>110</v>
      </c>
      <c r="M17" s="25" t="s">
        <v>111</v>
      </c>
      <c r="N17" s="25" t="s">
        <v>112</v>
      </c>
      <c r="O17" s="25" t="s">
        <v>113</v>
      </c>
      <c r="P17" s="25" t="s">
        <v>114</v>
      </c>
      <c r="Q17" s="25" t="s">
        <v>115</v>
      </c>
      <c r="R17" s="25" t="s">
        <v>116</v>
      </c>
      <c r="S17" s="25" t="s">
        <v>117</v>
      </c>
      <c r="T17" s="25" t="s">
        <v>118</v>
      </c>
      <c r="U17" s="25" t="s">
        <v>119</v>
      </c>
      <c r="V17" s="25" t="s">
        <v>120</v>
      </c>
      <c r="W17" s="25" t="s">
        <v>121</v>
      </c>
      <c r="X17" s="25" t="s">
        <v>122</v>
      </c>
      <c r="Y17" s="25" t="s">
        <v>123</v>
      </c>
      <c r="Z17" s="25" t="s">
        <v>124</v>
      </c>
      <c r="AA17" s="25" t="s">
        <v>125</v>
      </c>
      <c r="AB17" s="25" t="s">
        <v>126</v>
      </c>
      <c r="AC17" s="25" t="s">
        <v>127</v>
      </c>
      <c r="AD17" s="25" t="s">
        <v>128</v>
      </c>
      <c r="AE17" s="25" t="s">
        <v>129</v>
      </c>
      <c r="AF17" s="25" t="s">
        <v>130</v>
      </c>
      <c r="AG17" s="25" t="s">
        <v>131</v>
      </c>
      <c r="AH17" s="25" t="s">
        <v>132</v>
      </c>
      <c r="AI17" s="25" t="s">
        <v>133</v>
      </c>
      <c r="AJ17" s="25" t="s">
        <v>134</v>
      </c>
      <c r="AK17" s="25" t="s">
        <v>135</v>
      </c>
      <c r="AL17" s="25" t="s">
        <v>136</v>
      </c>
      <c r="AM17" s="25" t="s">
        <v>137</v>
      </c>
      <c r="AN17" s="25" t="s">
        <v>138</v>
      </c>
      <c r="AO17" s="25" t="s">
        <v>139</v>
      </c>
      <c r="AP17" s="25" t="s">
        <v>140</v>
      </c>
      <c r="AQ17" s="25" t="s">
        <v>141</v>
      </c>
      <c r="AR17" s="25" t="s">
        <v>142</v>
      </c>
      <c r="AS17" s="25" t="s">
        <v>143</v>
      </c>
    </row>
    <row r="18" spans="1:4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</row>
    <row r="19" spans="1:4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</row>
  </sheetData>
  <mergeCells count="38">
    <mergeCell ref="A5:AS5"/>
    <mergeCell ref="A6:AS6"/>
    <mergeCell ref="A8:AS8"/>
    <mergeCell ref="A9:AS9"/>
    <mergeCell ref="A10:AS10"/>
    <mergeCell ref="R11:AG11"/>
    <mergeCell ref="A13:A16"/>
    <mergeCell ref="B13:B16"/>
    <mergeCell ref="C13:C16"/>
    <mergeCell ref="D13:AS13"/>
    <mergeCell ref="D14:I14"/>
    <mergeCell ref="J14:O14"/>
    <mergeCell ref="P14:U14"/>
    <mergeCell ref="V14:AA14"/>
    <mergeCell ref="AB14:AG14"/>
    <mergeCell ref="AH14:AM14"/>
    <mergeCell ref="AN14:AS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AD15:AE15"/>
    <mergeCell ref="AP15:AQ15"/>
    <mergeCell ref="AR15:AS15"/>
    <mergeCell ref="AF15:AG15"/>
    <mergeCell ref="AH15:AI15"/>
    <mergeCell ref="AJ15:AK15"/>
    <mergeCell ref="AL15:AM15"/>
    <mergeCell ref="AN15:AO15"/>
  </mergeCells>
  <pageMargins left="0.7" right="0.7" top="0.75" bottom="0.75" header="0.3" footer="0.3"/>
  <pageSetup paperSize="9" scale="1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M20"/>
  <sheetViews>
    <sheetView zoomScale="70" workbookViewId="0">
      <selection activeCell="A6" sqref="A6:AC6"/>
    </sheetView>
  </sheetViews>
  <sheetFormatPr defaultColWidth="5.5703125" defaultRowHeight="18.75"/>
  <cols>
    <col min="1" max="1" width="22.85546875" style="20" bestFit="1" customWidth="1"/>
    <col min="2" max="2" width="24.5703125" style="20" bestFit="1" customWidth="1"/>
    <col min="3" max="3" width="25.28515625" style="20" bestFit="1" customWidth="1"/>
    <col min="4" max="5" width="22.85546875" style="20" bestFit="1" customWidth="1"/>
    <col min="6" max="6" width="16.140625" style="20" bestFit="1" customWidth="1"/>
    <col min="7" max="7" width="16.5703125" style="20" bestFit="1" customWidth="1"/>
    <col min="8" max="8" width="15.7109375" style="20" bestFit="1" customWidth="1"/>
    <col min="9" max="9" width="17" style="20" bestFit="1" customWidth="1"/>
    <col min="10" max="10" width="14.140625" style="20" bestFit="1" customWidth="1"/>
    <col min="11" max="11" width="16.140625" style="20" bestFit="1" customWidth="1"/>
    <col min="12" max="12" width="15.140625" style="20" bestFit="1" customWidth="1"/>
    <col min="13" max="13" width="15.42578125" style="20" bestFit="1" customWidth="1"/>
    <col min="14" max="14" width="5.5703125" style="20" bestFit="1"/>
    <col min="15" max="16384" width="5.5703125" style="20"/>
  </cols>
  <sheetData>
    <row r="1" spans="1:13">
      <c r="M1" s="24" t="s">
        <v>144</v>
      </c>
    </row>
    <row r="2" spans="1:13">
      <c r="M2" s="24" t="s">
        <v>1</v>
      </c>
    </row>
    <row r="3" spans="1:13">
      <c r="M3" s="24" t="s">
        <v>2</v>
      </c>
    </row>
    <row r="5" spans="1:13">
      <c r="A5" s="357" t="s">
        <v>145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</row>
    <row r="6" spans="1:13">
      <c r="A6" s="357" t="s">
        <v>146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</row>
    <row r="7" spans="1:13">
      <c r="A7" s="357" t="s">
        <v>147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</row>
    <row r="8" spans="1:13">
      <c r="A8" s="357" t="s">
        <v>148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</row>
    <row r="9" spans="1:13">
      <c r="E9" s="14"/>
    </row>
    <row r="10" spans="1:13">
      <c r="A10" s="358" t="s">
        <v>149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</row>
    <row r="11" spans="1:13" ht="21" customHeight="1">
      <c r="A11" s="350" t="s">
        <v>52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</row>
    <row r="12" spans="1:13">
      <c r="A12" s="350" t="s">
        <v>67</v>
      </c>
      <c r="B12" s="350"/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350"/>
    </row>
    <row r="13" spans="1:13" ht="12.75" customHeight="1">
      <c r="E13" s="355" t="s">
        <v>9</v>
      </c>
      <c r="F13" s="355"/>
      <c r="G13" s="355"/>
      <c r="H13" s="355"/>
      <c r="I13" s="355"/>
      <c r="J13" s="355"/>
      <c r="K13" s="355"/>
      <c r="L13" s="355"/>
      <c r="M13" s="355"/>
    </row>
    <row r="15" spans="1:13" ht="149.25" customHeight="1">
      <c r="A15" s="354" t="s">
        <v>10</v>
      </c>
      <c r="B15" s="354" t="s">
        <v>11</v>
      </c>
      <c r="C15" s="354" t="s">
        <v>12</v>
      </c>
      <c r="D15" s="354" t="s">
        <v>150</v>
      </c>
      <c r="E15" s="354" t="s">
        <v>151</v>
      </c>
      <c r="F15" s="354" t="s">
        <v>152</v>
      </c>
      <c r="G15" s="354"/>
      <c r="H15" s="354" t="s">
        <v>153</v>
      </c>
      <c r="I15" s="354"/>
      <c r="J15" s="354" t="s">
        <v>154</v>
      </c>
      <c r="K15" s="354"/>
      <c r="L15" s="354" t="s">
        <v>155</v>
      </c>
      <c r="M15" s="354"/>
    </row>
    <row r="16" spans="1:13" ht="75">
      <c r="A16" s="354"/>
      <c r="B16" s="354"/>
      <c r="C16" s="354"/>
      <c r="D16" s="354"/>
      <c r="E16" s="354"/>
      <c r="F16" s="17" t="s">
        <v>156</v>
      </c>
      <c r="G16" s="17" t="s">
        <v>157</v>
      </c>
      <c r="H16" s="17" t="s">
        <v>158</v>
      </c>
      <c r="I16" s="17" t="s">
        <v>159</v>
      </c>
      <c r="J16" s="17" t="s">
        <v>158</v>
      </c>
      <c r="K16" s="17" t="s">
        <v>159</v>
      </c>
      <c r="L16" s="17" t="s">
        <v>158</v>
      </c>
      <c r="M16" s="17" t="s">
        <v>159</v>
      </c>
    </row>
    <row r="17" spans="1:13">
      <c r="A17" s="17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G17" s="17">
        <v>7</v>
      </c>
      <c r="H17" s="17">
        <v>8</v>
      </c>
      <c r="I17" s="17">
        <v>9</v>
      </c>
      <c r="J17" s="17">
        <v>10</v>
      </c>
      <c r="K17" s="17">
        <v>11</v>
      </c>
      <c r="L17" s="17">
        <v>12</v>
      </c>
      <c r="M17" s="17">
        <v>13</v>
      </c>
    </row>
    <row r="18" spans="1:1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60" customHeight="1">
      <c r="A20" s="18"/>
      <c r="B20" s="356" t="s">
        <v>31</v>
      </c>
      <c r="C20" s="356"/>
      <c r="D20" s="18"/>
      <c r="E20" s="18"/>
      <c r="F20" s="18"/>
      <c r="G20" s="18"/>
      <c r="H20" s="18"/>
      <c r="I20" s="18"/>
      <c r="J20" s="18"/>
      <c r="K20" s="18"/>
      <c r="L20" s="18"/>
      <c r="M20" s="18"/>
    </row>
  </sheetData>
  <mergeCells count="18">
    <mergeCell ref="A5:M5"/>
    <mergeCell ref="A6:M6"/>
    <mergeCell ref="A7:M7"/>
    <mergeCell ref="A8:M8"/>
    <mergeCell ref="A10:M10"/>
    <mergeCell ref="B20:C20"/>
    <mergeCell ref="A11:M11"/>
    <mergeCell ref="A12:M12"/>
    <mergeCell ref="E13:M13"/>
    <mergeCell ref="A15:A16"/>
    <mergeCell ref="B15:B16"/>
    <mergeCell ref="C15:C16"/>
    <mergeCell ref="D15:D16"/>
    <mergeCell ref="E15:E16"/>
    <mergeCell ref="F15:G15"/>
    <mergeCell ref="H15:I15"/>
    <mergeCell ref="J15:K15"/>
    <mergeCell ref="L15:M15"/>
  </mergeCells>
  <pageMargins left="0.7" right="0.7" top="0.75" bottom="0.75" header="0.3" footer="0.3"/>
  <pageSetup paperSize="9" scale="34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1:H362"/>
  <sheetViews>
    <sheetView zoomScale="70" workbookViewId="0">
      <selection activeCell="A6" sqref="A6:AC6"/>
    </sheetView>
  </sheetViews>
  <sheetFormatPr defaultColWidth="9.140625" defaultRowHeight="18.75"/>
  <cols>
    <col min="1" max="1" width="11.85546875" style="26" bestFit="1" customWidth="1"/>
    <col min="2" max="2" width="95.85546875" style="20" bestFit="1" customWidth="1"/>
    <col min="3" max="3" width="13.5703125" style="20" bestFit="1" customWidth="1"/>
    <col min="4" max="4" width="19" style="20" bestFit="1" customWidth="1"/>
    <col min="5" max="5" width="18" style="20" bestFit="1" customWidth="1"/>
    <col min="6" max="6" width="17.5703125" style="20" bestFit="1" customWidth="1"/>
    <col min="7" max="8" width="23.5703125" style="20" bestFit="1" customWidth="1"/>
    <col min="9" max="9" width="3.85546875" style="20" bestFit="1" customWidth="1"/>
    <col min="10" max="10" width="9.140625" style="20" bestFit="1"/>
    <col min="11" max="16384" width="9.140625" style="20"/>
  </cols>
  <sheetData>
    <row r="1" spans="1:8">
      <c r="H1" s="24" t="s">
        <v>160</v>
      </c>
    </row>
    <row r="2" spans="1:8">
      <c r="H2" s="24" t="s">
        <v>1</v>
      </c>
    </row>
    <row r="3" spans="1:8">
      <c r="H3" s="24" t="s">
        <v>2</v>
      </c>
    </row>
    <row r="5" spans="1:8">
      <c r="A5" s="357" t="s">
        <v>161</v>
      </c>
      <c r="B5" s="357"/>
      <c r="C5" s="357"/>
      <c r="D5" s="357"/>
      <c r="E5" s="357"/>
      <c r="F5" s="357"/>
      <c r="G5" s="357"/>
      <c r="H5" s="357"/>
    </row>
    <row r="6" spans="1:8">
      <c r="A6" s="357" t="s">
        <v>162</v>
      </c>
      <c r="B6" s="357"/>
      <c r="C6" s="357"/>
      <c r="D6" s="357"/>
      <c r="E6" s="357"/>
      <c r="F6" s="357"/>
      <c r="G6" s="357"/>
      <c r="H6" s="357"/>
    </row>
    <row r="8" spans="1:8">
      <c r="A8" s="350" t="s">
        <v>163</v>
      </c>
      <c r="B8" s="350"/>
      <c r="C8" s="350"/>
      <c r="D8" s="350"/>
      <c r="E8" s="350"/>
      <c r="F8" s="350"/>
      <c r="G8" s="350"/>
      <c r="H8" s="350"/>
    </row>
    <row r="9" spans="1:8" ht="23.25" customHeight="1">
      <c r="A9" s="350" t="s">
        <v>164</v>
      </c>
      <c r="B9" s="350"/>
      <c r="C9" s="350"/>
      <c r="D9" s="350"/>
      <c r="E9" s="350"/>
      <c r="F9" s="350"/>
      <c r="G9" s="350"/>
      <c r="H9" s="350"/>
    </row>
    <row r="10" spans="1:8" ht="27" customHeight="1">
      <c r="A10" s="350" t="s">
        <v>165</v>
      </c>
      <c r="B10" s="350"/>
      <c r="C10" s="350"/>
      <c r="D10" s="350"/>
      <c r="E10" s="350"/>
      <c r="F10" s="350"/>
      <c r="G10" s="350"/>
      <c r="H10" s="350"/>
    </row>
    <row r="12" spans="1:8" ht="21" customHeight="1">
      <c r="A12" s="347" t="s">
        <v>166</v>
      </c>
      <c r="B12" s="347"/>
      <c r="C12" s="347"/>
      <c r="D12" s="347"/>
      <c r="E12" s="347"/>
      <c r="F12" s="347"/>
      <c r="G12" s="347"/>
      <c r="H12" s="347"/>
    </row>
    <row r="13" spans="1:8" ht="27" customHeight="1">
      <c r="A13" s="347" t="s">
        <v>167</v>
      </c>
      <c r="B13" s="347"/>
      <c r="C13" s="347"/>
      <c r="D13" s="347"/>
      <c r="E13" s="347"/>
      <c r="F13" s="347"/>
      <c r="G13" s="347"/>
      <c r="H13" s="347"/>
    </row>
    <row r="15" spans="1:8" ht="38.25" customHeight="1">
      <c r="A15" s="362" t="s">
        <v>168</v>
      </c>
      <c r="B15" s="354" t="s">
        <v>169</v>
      </c>
      <c r="C15" s="354" t="s">
        <v>170</v>
      </c>
      <c r="D15" s="354" t="s">
        <v>171</v>
      </c>
      <c r="E15" s="354"/>
      <c r="F15" s="354" t="s">
        <v>172</v>
      </c>
      <c r="G15" s="354"/>
      <c r="H15" s="354" t="s">
        <v>20</v>
      </c>
    </row>
    <row r="16" spans="1:8" ht="50.25" customHeight="1">
      <c r="A16" s="362"/>
      <c r="B16" s="354"/>
      <c r="C16" s="354"/>
      <c r="D16" s="17" t="s">
        <v>21</v>
      </c>
      <c r="E16" s="17" t="s">
        <v>22</v>
      </c>
      <c r="F16" s="17" t="s">
        <v>173</v>
      </c>
      <c r="G16" s="17" t="s">
        <v>174</v>
      </c>
      <c r="H16" s="354"/>
    </row>
    <row r="17" spans="1:8">
      <c r="A17" s="25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G17" s="17">
        <v>7</v>
      </c>
      <c r="H17" s="17">
        <v>8</v>
      </c>
    </row>
    <row r="18" spans="1:8">
      <c r="A18" s="354" t="s">
        <v>175</v>
      </c>
      <c r="B18" s="354"/>
      <c r="C18" s="354"/>
      <c r="D18" s="354"/>
      <c r="E18" s="354"/>
      <c r="F18" s="354"/>
      <c r="G18" s="354"/>
      <c r="H18" s="354"/>
    </row>
    <row r="19" spans="1:8" ht="37.5">
      <c r="A19" s="25" t="s">
        <v>176</v>
      </c>
      <c r="B19" s="18" t="s">
        <v>177</v>
      </c>
      <c r="C19" s="17" t="s">
        <v>178</v>
      </c>
      <c r="D19" s="18"/>
      <c r="E19" s="18"/>
      <c r="F19" s="18"/>
      <c r="G19" s="18"/>
      <c r="H19" s="18"/>
    </row>
    <row r="20" spans="1:8" ht="37.5">
      <c r="A20" s="25" t="s">
        <v>179</v>
      </c>
      <c r="B20" s="27" t="s">
        <v>180</v>
      </c>
      <c r="C20" s="17" t="s">
        <v>178</v>
      </c>
      <c r="D20" s="18"/>
      <c r="E20" s="18"/>
      <c r="F20" s="18"/>
      <c r="G20" s="18"/>
      <c r="H20" s="18"/>
    </row>
    <row r="21" spans="1:8" ht="37.5">
      <c r="A21" s="25" t="s">
        <v>181</v>
      </c>
      <c r="B21" s="27" t="s">
        <v>182</v>
      </c>
      <c r="C21" s="17" t="s">
        <v>178</v>
      </c>
      <c r="D21" s="18"/>
      <c r="E21" s="18"/>
      <c r="F21" s="18"/>
      <c r="G21" s="18"/>
      <c r="H21" s="18"/>
    </row>
    <row r="22" spans="1:8" ht="37.5">
      <c r="A22" s="25" t="s">
        <v>183</v>
      </c>
      <c r="B22" s="27" t="s">
        <v>184</v>
      </c>
      <c r="C22" s="17" t="s">
        <v>178</v>
      </c>
      <c r="D22" s="18"/>
      <c r="E22" s="18"/>
      <c r="F22" s="18"/>
      <c r="G22" s="18"/>
      <c r="H22" s="18"/>
    </row>
    <row r="23" spans="1:8" ht="37.5">
      <c r="A23" s="25" t="s">
        <v>185</v>
      </c>
      <c r="B23" s="27" t="s">
        <v>186</v>
      </c>
      <c r="C23" s="17" t="s">
        <v>178</v>
      </c>
      <c r="D23" s="18"/>
      <c r="E23" s="18"/>
      <c r="F23" s="18"/>
      <c r="G23" s="18"/>
      <c r="H23" s="18"/>
    </row>
    <row r="24" spans="1:8" ht="37.5">
      <c r="A24" s="25" t="s">
        <v>187</v>
      </c>
      <c r="B24" s="27" t="s">
        <v>188</v>
      </c>
      <c r="C24" s="17" t="s">
        <v>178</v>
      </c>
      <c r="D24" s="18"/>
      <c r="E24" s="18"/>
      <c r="F24" s="18"/>
      <c r="G24" s="18"/>
      <c r="H24" s="18"/>
    </row>
    <row r="25" spans="1:8" ht="37.5">
      <c r="A25" s="25" t="s">
        <v>189</v>
      </c>
      <c r="B25" s="27" t="s">
        <v>190</v>
      </c>
      <c r="C25" s="17" t="s">
        <v>178</v>
      </c>
      <c r="D25" s="18"/>
      <c r="E25" s="18"/>
      <c r="F25" s="18"/>
      <c r="G25" s="18"/>
      <c r="H25" s="18"/>
    </row>
    <row r="26" spans="1:8" ht="37.5">
      <c r="A26" s="25" t="s">
        <v>191</v>
      </c>
      <c r="B26" s="27" t="s">
        <v>192</v>
      </c>
      <c r="C26" s="17" t="s">
        <v>178</v>
      </c>
      <c r="D26" s="18"/>
      <c r="E26" s="18"/>
      <c r="F26" s="18"/>
      <c r="G26" s="18"/>
      <c r="H26" s="18"/>
    </row>
    <row r="27" spans="1:8" ht="37.5">
      <c r="A27" s="25" t="s">
        <v>193</v>
      </c>
      <c r="B27" s="27" t="s">
        <v>194</v>
      </c>
      <c r="C27" s="17" t="s">
        <v>178</v>
      </c>
      <c r="D27" s="18"/>
      <c r="E27" s="18"/>
      <c r="F27" s="18"/>
      <c r="G27" s="18"/>
      <c r="H27" s="18"/>
    </row>
    <row r="28" spans="1:8" ht="37.5">
      <c r="A28" s="25" t="s">
        <v>195</v>
      </c>
      <c r="B28" s="27" t="s">
        <v>196</v>
      </c>
      <c r="C28" s="17" t="s">
        <v>178</v>
      </c>
      <c r="D28" s="18"/>
      <c r="E28" s="18"/>
      <c r="F28" s="18"/>
      <c r="G28" s="18"/>
      <c r="H28" s="18"/>
    </row>
    <row r="29" spans="1:8" ht="37.5">
      <c r="A29" s="25" t="s">
        <v>197</v>
      </c>
      <c r="B29" s="27" t="s">
        <v>198</v>
      </c>
      <c r="C29" s="17" t="s">
        <v>178</v>
      </c>
      <c r="D29" s="18"/>
      <c r="E29" s="18"/>
      <c r="F29" s="18"/>
      <c r="G29" s="18"/>
      <c r="H29" s="18"/>
    </row>
    <row r="30" spans="1:8" ht="37.5">
      <c r="A30" s="25" t="s">
        <v>199</v>
      </c>
      <c r="B30" s="27" t="s">
        <v>200</v>
      </c>
      <c r="C30" s="17" t="s">
        <v>178</v>
      </c>
      <c r="D30" s="18"/>
      <c r="E30" s="18"/>
      <c r="F30" s="18"/>
      <c r="G30" s="18"/>
      <c r="H30" s="18"/>
    </row>
    <row r="31" spans="1:8" ht="37.5">
      <c r="A31" s="25" t="s">
        <v>201</v>
      </c>
      <c r="B31" s="19" t="s">
        <v>202</v>
      </c>
      <c r="C31" s="17" t="s">
        <v>178</v>
      </c>
      <c r="D31" s="18"/>
      <c r="E31" s="18"/>
      <c r="F31" s="18"/>
      <c r="G31" s="18"/>
      <c r="H31" s="18"/>
    </row>
    <row r="32" spans="1:8" ht="37.5">
      <c r="A32" s="25" t="s">
        <v>203</v>
      </c>
      <c r="B32" s="19" t="s">
        <v>204</v>
      </c>
      <c r="C32" s="17" t="s">
        <v>178</v>
      </c>
      <c r="D32" s="18"/>
      <c r="E32" s="18"/>
      <c r="F32" s="18"/>
      <c r="G32" s="18"/>
      <c r="H32" s="18"/>
    </row>
    <row r="33" spans="1:8" ht="37.5">
      <c r="A33" s="25" t="s">
        <v>205</v>
      </c>
      <c r="B33" s="27" t="s">
        <v>206</v>
      </c>
      <c r="C33" s="17" t="s">
        <v>178</v>
      </c>
      <c r="D33" s="18"/>
      <c r="E33" s="18"/>
      <c r="F33" s="18"/>
      <c r="G33" s="18"/>
      <c r="H33" s="18"/>
    </row>
    <row r="34" spans="1:8" ht="37.5">
      <c r="A34" s="25" t="s">
        <v>207</v>
      </c>
      <c r="B34" s="18" t="s">
        <v>208</v>
      </c>
      <c r="C34" s="17" t="s">
        <v>178</v>
      </c>
      <c r="D34" s="18"/>
      <c r="E34" s="18"/>
      <c r="F34" s="18"/>
      <c r="G34" s="18"/>
      <c r="H34" s="18"/>
    </row>
    <row r="35" spans="1:8" ht="37.5">
      <c r="A35" s="25" t="s">
        <v>209</v>
      </c>
      <c r="B35" s="27" t="s">
        <v>180</v>
      </c>
      <c r="C35" s="17" t="s">
        <v>178</v>
      </c>
      <c r="D35" s="18"/>
      <c r="E35" s="18"/>
      <c r="F35" s="18"/>
      <c r="G35" s="18"/>
      <c r="H35" s="18"/>
    </row>
    <row r="36" spans="1:8" ht="37.5">
      <c r="A36" s="25" t="s">
        <v>210</v>
      </c>
      <c r="B36" s="19" t="s">
        <v>182</v>
      </c>
      <c r="C36" s="17" t="s">
        <v>178</v>
      </c>
      <c r="D36" s="18"/>
      <c r="E36" s="18"/>
      <c r="F36" s="18"/>
      <c r="G36" s="18"/>
      <c r="H36" s="18"/>
    </row>
    <row r="37" spans="1:8" ht="37.5">
      <c r="A37" s="25" t="s">
        <v>211</v>
      </c>
      <c r="B37" s="19" t="s">
        <v>184</v>
      </c>
      <c r="C37" s="17" t="s">
        <v>178</v>
      </c>
      <c r="D37" s="18"/>
      <c r="E37" s="18"/>
      <c r="F37" s="18"/>
      <c r="G37" s="18"/>
      <c r="H37" s="18"/>
    </row>
    <row r="38" spans="1:8" ht="37.5">
      <c r="A38" s="25" t="s">
        <v>212</v>
      </c>
      <c r="B38" s="19" t="s">
        <v>186</v>
      </c>
      <c r="C38" s="17" t="s">
        <v>178</v>
      </c>
      <c r="D38" s="18"/>
      <c r="E38" s="18"/>
      <c r="F38" s="18"/>
      <c r="G38" s="18"/>
      <c r="H38" s="18"/>
    </row>
    <row r="39" spans="1:8" ht="37.5">
      <c r="A39" s="25" t="s">
        <v>213</v>
      </c>
      <c r="B39" s="27" t="s">
        <v>188</v>
      </c>
      <c r="C39" s="17" t="s">
        <v>178</v>
      </c>
      <c r="D39" s="18"/>
      <c r="E39" s="18"/>
      <c r="F39" s="18"/>
      <c r="G39" s="18"/>
      <c r="H39" s="18"/>
    </row>
    <row r="40" spans="1:8" ht="37.5">
      <c r="A40" s="25" t="s">
        <v>214</v>
      </c>
      <c r="B40" s="27" t="s">
        <v>190</v>
      </c>
      <c r="C40" s="17" t="s">
        <v>178</v>
      </c>
      <c r="D40" s="18"/>
      <c r="E40" s="18"/>
      <c r="F40" s="18"/>
      <c r="G40" s="18"/>
      <c r="H40" s="18"/>
    </row>
    <row r="41" spans="1:8" ht="37.5">
      <c r="A41" s="25" t="s">
        <v>215</v>
      </c>
      <c r="B41" s="27" t="s">
        <v>192</v>
      </c>
      <c r="C41" s="17" t="s">
        <v>178</v>
      </c>
      <c r="D41" s="18"/>
      <c r="E41" s="18"/>
      <c r="F41" s="18"/>
      <c r="G41" s="18"/>
      <c r="H41" s="18"/>
    </row>
    <row r="42" spans="1:8" ht="37.5">
      <c r="A42" s="25" t="s">
        <v>216</v>
      </c>
      <c r="B42" s="27" t="s">
        <v>194</v>
      </c>
      <c r="C42" s="17" t="s">
        <v>178</v>
      </c>
      <c r="D42" s="18"/>
      <c r="E42" s="18"/>
      <c r="F42" s="18"/>
      <c r="G42" s="18"/>
      <c r="H42" s="18"/>
    </row>
    <row r="43" spans="1:8" ht="37.5">
      <c r="A43" s="25" t="s">
        <v>217</v>
      </c>
      <c r="B43" s="27" t="s">
        <v>196</v>
      </c>
      <c r="C43" s="17" t="s">
        <v>178</v>
      </c>
      <c r="D43" s="18"/>
      <c r="E43" s="18"/>
      <c r="F43" s="18"/>
      <c r="G43" s="18"/>
      <c r="H43" s="18"/>
    </row>
    <row r="44" spans="1:8" ht="37.5">
      <c r="A44" s="25" t="s">
        <v>218</v>
      </c>
      <c r="B44" s="27" t="s">
        <v>198</v>
      </c>
      <c r="C44" s="17" t="s">
        <v>178</v>
      </c>
      <c r="D44" s="18"/>
      <c r="E44" s="18"/>
      <c r="F44" s="18"/>
      <c r="G44" s="18"/>
      <c r="H44" s="18"/>
    </row>
    <row r="45" spans="1:8" ht="37.5">
      <c r="A45" s="25" t="s">
        <v>219</v>
      </c>
      <c r="B45" s="27" t="s">
        <v>200</v>
      </c>
      <c r="C45" s="17" t="s">
        <v>178</v>
      </c>
      <c r="D45" s="18"/>
      <c r="E45" s="18"/>
      <c r="F45" s="18"/>
      <c r="G45" s="18"/>
      <c r="H45" s="18"/>
    </row>
    <row r="46" spans="1:8" ht="37.5">
      <c r="A46" s="25" t="s">
        <v>220</v>
      </c>
      <c r="B46" s="19" t="s">
        <v>202</v>
      </c>
      <c r="C46" s="17" t="s">
        <v>178</v>
      </c>
      <c r="D46" s="18"/>
      <c r="E46" s="18"/>
      <c r="F46" s="18"/>
      <c r="G46" s="18"/>
      <c r="H46" s="18"/>
    </row>
    <row r="47" spans="1:8" ht="37.5">
      <c r="A47" s="25" t="s">
        <v>221</v>
      </c>
      <c r="B47" s="19" t="s">
        <v>204</v>
      </c>
      <c r="C47" s="17" t="s">
        <v>178</v>
      </c>
      <c r="D47" s="18"/>
      <c r="E47" s="18"/>
      <c r="F47" s="18"/>
      <c r="G47" s="18"/>
      <c r="H47" s="18"/>
    </row>
    <row r="48" spans="1:8" ht="37.5">
      <c r="A48" s="25" t="s">
        <v>222</v>
      </c>
      <c r="B48" s="27" t="s">
        <v>206</v>
      </c>
      <c r="C48" s="17" t="s">
        <v>178</v>
      </c>
      <c r="D48" s="18"/>
      <c r="E48" s="18"/>
      <c r="F48" s="18"/>
      <c r="G48" s="18"/>
      <c r="H48" s="18"/>
    </row>
    <row r="49" spans="1:8" ht="37.5">
      <c r="A49" s="25" t="s">
        <v>223</v>
      </c>
      <c r="B49" s="27" t="s">
        <v>224</v>
      </c>
      <c r="C49" s="17" t="s">
        <v>178</v>
      </c>
      <c r="D49" s="18"/>
      <c r="E49" s="18"/>
      <c r="F49" s="18"/>
      <c r="G49" s="18"/>
      <c r="H49" s="18"/>
    </row>
    <row r="50" spans="1:8" ht="37.5">
      <c r="A50" s="25" t="s">
        <v>210</v>
      </c>
      <c r="B50" s="19" t="s">
        <v>225</v>
      </c>
      <c r="C50" s="17" t="s">
        <v>178</v>
      </c>
      <c r="D50" s="18"/>
      <c r="E50" s="18"/>
      <c r="F50" s="18"/>
      <c r="G50" s="18"/>
      <c r="H50" s="18"/>
    </row>
    <row r="51" spans="1:8" ht="37.5">
      <c r="A51" s="25" t="s">
        <v>211</v>
      </c>
      <c r="B51" s="19" t="s">
        <v>226</v>
      </c>
      <c r="C51" s="17" t="s">
        <v>178</v>
      </c>
      <c r="D51" s="18"/>
      <c r="E51" s="18"/>
      <c r="F51" s="18"/>
      <c r="G51" s="18"/>
      <c r="H51" s="18"/>
    </row>
    <row r="52" spans="1:8" ht="37.5">
      <c r="A52" s="25" t="s">
        <v>227</v>
      </c>
      <c r="B52" s="28" t="s">
        <v>228</v>
      </c>
      <c r="C52" s="17" t="s">
        <v>178</v>
      </c>
      <c r="D52" s="18"/>
      <c r="E52" s="18"/>
      <c r="F52" s="18"/>
      <c r="G52" s="18"/>
      <c r="H52" s="18"/>
    </row>
    <row r="53" spans="1:8" ht="37.5">
      <c r="A53" s="25" t="s">
        <v>229</v>
      </c>
      <c r="B53" s="29" t="s">
        <v>230</v>
      </c>
      <c r="C53" s="17" t="s">
        <v>178</v>
      </c>
      <c r="D53" s="18"/>
      <c r="E53" s="18"/>
      <c r="F53" s="18"/>
      <c r="G53" s="18"/>
      <c r="H53" s="18"/>
    </row>
    <row r="54" spans="1:8" ht="37.5">
      <c r="A54" s="25" t="s">
        <v>231</v>
      </c>
      <c r="B54" s="29" t="s">
        <v>232</v>
      </c>
      <c r="C54" s="17" t="s">
        <v>178</v>
      </c>
      <c r="D54" s="18"/>
      <c r="E54" s="18"/>
      <c r="F54" s="18"/>
      <c r="G54" s="18"/>
      <c r="H54" s="18"/>
    </row>
    <row r="55" spans="1:8" ht="37.5">
      <c r="A55" s="25" t="s">
        <v>233</v>
      </c>
      <c r="B55" s="28" t="s">
        <v>234</v>
      </c>
      <c r="C55" s="17" t="s">
        <v>178</v>
      </c>
      <c r="D55" s="18"/>
      <c r="E55" s="18"/>
      <c r="F55" s="18"/>
      <c r="G55" s="18"/>
      <c r="H55" s="18"/>
    </row>
    <row r="56" spans="1:8" ht="37.5">
      <c r="A56" s="25" t="s">
        <v>212</v>
      </c>
      <c r="B56" s="19" t="s">
        <v>235</v>
      </c>
      <c r="C56" s="17" t="s">
        <v>178</v>
      </c>
      <c r="D56" s="18"/>
      <c r="E56" s="18"/>
      <c r="F56" s="18"/>
      <c r="G56" s="18"/>
      <c r="H56" s="18"/>
    </row>
    <row r="57" spans="1:8" ht="37.5">
      <c r="A57" s="25" t="s">
        <v>236</v>
      </c>
      <c r="B57" s="19" t="s">
        <v>237</v>
      </c>
      <c r="C57" s="17" t="s">
        <v>178</v>
      </c>
      <c r="D57" s="18"/>
      <c r="E57" s="18"/>
      <c r="F57" s="18"/>
      <c r="G57" s="18"/>
      <c r="H57" s="18"/>
    </row>
    <row r="58" spans="1:8" ht="37.5">
      <c r="A58" s="25" t="s">
        <v>238</v>
      </c>
      <c r="B58" s="27" t="s">
        <v>239</v>
      </c>
      <c r="C58" s="17" t="s">
        <v>178</v>
      </c>
      <c r="D58" s="18"/>
      <c r="E58" s="18"/>
      <c r="F58" s="18"/>
      <c r="G58" s="18"/>
      <c r="H58" s="18"/>
    </row>
    <row r="59" spans="1:8" ht="37.5">
      <c r="A59" s="25" t="s">
        <v>240</v>
      </c>
      <c r="B59" s="19" t="s">
        <v>241</v>
      </c>
      <c r="C59" s="17" t="s">
        <v>178</v>
      </c>
      <c r="D59" s="18"/>
      <c r="E59" s="18"/>
      <c r="F59" s="18"/>
      <c r="G59" s="18"/>
      <c r="H59" s="18"/>
    </row>
    <row r="60" spans="1:8" ht="37.5">
      <c r="A60" s="25" t="s">
        <v>242</v>
      </c>
      <c r="B60" s="19" t="s">
        <v>243</v>
      </c>
      <c r="C60" s="17" t="s">
        <v>178</v>
      </c>
      <c r="D60" s="18"/>
      <c r="E60" s="18"/>
      <c r="F60" s="18"/>
      <c r="G60" s="18"/>
      <c r="H60" s="18"/>
    </row>
    <row r="61" spans="1:8" ht="37.5">
      <c r="A61" s="25" t="s">
        <v>244</v>
      </c>
      <c r="B61" s="19" t="s">
        <v>245</v>
      </c>
      <c r="C61" s="17" t="s">
        <v>178</v>
      </c>
      <c r="D61" s="18"/>
      <c r="E61" s="18"/>
      <c r="F61" s="18"/>
      <c r="G61" s="18"/>
      <c r="H61" s="18"/>
    </row>
    <row r="62" spans="1:8" ht="37.5">
      <c r="A62" s="25" t="s">
        <v>246</v>
      </c>
      <c r="B62" s="19" t="s">
        <v>247</v>
      </c>
      <c r="C62" s="17" t="s">
        <v>178</v>
      </c>
      <c r="D62" s="18"/>
      <c r="E62" s="18"/>
      <c r="F62" s="18"/>
      <c r="G62" s="18"/>
      <c r="H62" s="18"/>
    </row>
    <row r="63" spans="1:8" ht="37.5">
      <c r="A63" s="25" t="s">
        <v>248</v>
      </c>
      <c r="B63" s="19" t="s">
        <v>249</v>
      </c>
      <c r="C63" s="17" t="s">
        <v>178</v>
      </c>
      <c r="D63" s="18"/>
      <c r="E63" s="18"/>
      <c r="F63" s="18"/>
      <c r="G63" s="18"/>
      <c r="H63" s="18"/>
    </row>
    <row r="64" spans="1:8" ht="37.5">
      <c r="A64" s="25" t="s">
        <v>250</v>
      </c>
      <c r="B64" s="27" t="s">
        <v>251</v>
      </c>
      <c r="C64" s="17" t="s">
        <v>178</v>
      </c>
      <c r="D64" s="18"/>
      <c r="E64" s="18"/>
      <c r="F64" s="18"/>
      <c r="G64" s="18"/>
      <c r="H64" s="18"/>
    </row>
    <row r="65" spans="1:8" ht="37.5">
      <c r="A65" s="25" t="s">
        <v>252</v>
      </c>
      <c r="B65" s="27" t="s">
        <v>253</v>
      </c>
      <c r="C65" s="17" t="s">
        <v>178</v>
      </c>
      <c r="D65" s="18"/>
      <c r="E65" s="18"/>
      <c r="F65" s="18"/>
      <c r="G65" s="18"/>
      <c r="H65" s="18"/>
    </row>
    <row r="66" spans="1:8" ht="37.5">
      <c r="A66" s="25" t="s">
        <v>254</v>
      </c>
      <c r="B66" s="27" t="s">
        <v>255</v>
      </c>
      <c r="C66" s="17" t="s">
        <v>178</v>
      </c>
      <c r="D66" s="18"/>
      <c r="E66" s="18"/>
      <c r="F66" s="18"/>
      <c r="G66" s="18"/>
      <c r="H66" s="18"/>
    </row>
    <row r="67" spans="1:8" ht="37.5">
      <c r="A67" s="25" t="s">
        <v>256</v>
      </c>
      <c r="B67" s="19" t="s">
        <v>257</v>
      </c>
      <c r="C67" s="17" t="s">
        <v>178</v>
      </c>
      <c r="D67" s="18"/>
      <c r="E67" s="18"/>
      <c r="F67" s="18"/>
      <c r="G67" s="18"/>
      <c r="H67" s="18"/>
    </row>
    <row r="68" spans="1:8" ht="37.5">
      <c r="A68" s="25" t="s">
        <v>258</v>
      </c>
      <c r="B68" s="19" t="s">
        <v>259</v>
      </c>
      <c r="C68" s="17" t="s">
        <v>178</v>
      </c>
      <c r="D68" s="18"/>
      <c r="E68" s="18"/>
      <c r="F68" s="18"/>
      <c r="G68" s="18"/>
      <c r="H68" s="18"/>
    </row>
    <row r="69" spans="1:8" ht="37.5">
      <c r="A69" s="25" t="s">
        <v>260</v>
      </c>
      <c r="B69" s="27" t="s">
        <v>261</v>
      </c>
      <c r="C69" s="17" t="s">
        <v>178</v>
      </c>
      <c r="D69" s="18"/>
      <c r="E69" s="18"/>
      <c r="F69" s="18"/>
      <c r="G69" s="18"/>
      <c r="H69" s="18"/>
    </row>
    <row r="70" spans="1:8" ht="37.5">
      <c r="A70" s="25" t="s">
        <v>262</v>
      </c>
      <c r="B70" s="19" t="s">
        <v>263</v>
      </c>
      <c r="C70" s="17" t="s">
        <v>178</v>
      </c>
      <c r="D70" s="18"/>
      <c r="E70" s="18"/>
      <c r="F70" s="18"/>
      <c r="G70" s="18"/>
      <c r="H70" s="18"/>
    </row>
    <row r="71" spans="1:8" ht="37.5">
      <c r="A71" s="25" t="s">
        <v>264</v>
      </c>
      <c r="B71" s="19" t="s">
        <v>265</v>
      </c>
      <c r="C71" s="17" t="s">
        <v>178</v>
      </c>
      <c r="D71" s="18"/>
      <c r="E71" s="18"/>
      <c r="F71" s="18"/>
      <c r="G71" s="18"/>
      <c r="H71" s="18"/>
    </row>
    <row r="72" spans="1:8" ht="37.5">
      <c r="A72" s="25" t="s">
        <v>266</v>
      </c>
      <c r="B72" s="19" t="s">
        <v>267</v>
      </c>
      <c r="C72" s="17" t="s">
        <v>178</v>
      </c>
      <c r="D72" s="18"/>
      <c r="E72" s="18"/>
      <c r="F72" s="18"/>
      <c r="G72" s="18"/>
      <c r="H72" s="18"/>
    </row>
    <row r="73" spans="1:8" ht="37.5">
      <c r="A73" s="25" t="s">
        <v>268</v>
      </c>
      <c r="B73" s="27" t="s">
        <v>269</v>
      </c>
      <c r="C73" s="17" t="s">
        <v>178</v>
      </c>
      <c r="D73" s="18"/>
      <c r="E73" s="18"/>
      <c r="F73" s="18"/>
      <c r="G73" s="18"/>
      <c r="H73" s="18"/>
    </row>
    <row r="74" spans="1:8" ht="37.5">
      <c r="A74" s="25" t="s">
        <v>270</v>
      </c>
      <c r="B74" s="19" t="s">
        <v>271</v>
      </c>
      <c r="C74" s="17" t="s">
        <v>178</v>
      </c>
      <c r="D74" s="18"/>
      <c r="E74" s="18"/>
      <c r="F74" s="18"/>
      <c r="G74" s="18"/>
      <c r="H74" s="18"/>
    </row>
    <row r="75" spans="1:8" ht="37.5">
      <c r="A75" s="25" t="s">
        <v>272</v>
      </c>
      <c r="B75" s="19" t="s">
        <v>273</v>
      </c>
      <c r="C75" s="17" t="s">
        <v>178</v>
      </c>
      <c r="D75" s="18"/>
      <c r="E75" s="18"/>
      <c r="F75" s="18"/>
      <c r="G75" s="18"/>
      <c r="H75" s="18"/>
    </row>
    <row r="76" spans="1:8" ht="37.5">
      <c r="A76" s="25" t="s">
        <v>274</v>
      </c>
      <c r="B76" s="19" t="s">
        <v>275</v>
      </c>
      <c r="C76" s="17" t="s">
        <v>178</v>
      </c>
      <c r="D76" s="18"/>
      <c r="E76" s="18"/>
      <c r="F76" s="18"/>
      <c r="G76" s="18"/>
      <c r="H76" s="18"/>
    </row>
    <row r="77" spans="1:8" ht="37.5">
      <c r="A77" s="25" t="s">
        <v>276</v>
      </c>
      <c r="B77" s="18" t="s">
        <v>277</v>
      </c>
      <c r="C77" s="17" t="s">
        <v>178</v>
      </c>
      <c r="D77" s="18"/>
      <c r="E77" s="18"/>
      <c r="F77" s="18"/>
      <c r="G77" s="18"/>
      <c r="H77" s="18"/>
    </row>
    <row r="78" spans="1:8" ht="37.5">
      <c r="A78" s="25" t="s">
        <v>278</v>
      </c>
      <c r="B78" s="27" t="s">
        <v>180</v>
      </c>
      <c r="C78" s="17" t="s">
        <v>178</v>
      </c>
      <c r="D78" s="18"/>
      <c r="E78" s="18"/>
      <c r="F78" s="18"/>
      <c r="G78" s="18"/>
      <c r="H78" s="18"/>
    </row>
    <row r="79" spans="1:8" ht="37.5">
      <c r="A79" s="25" t="s">
        <v>279</v>
      </c>
      <c r="B79" s="19" t="s">
        <v>182</v>
      </c>
      <c r="C79" s="17" t="s">
        <v>178</v>
      </c>
      <c r="D79" s="18"/>
      <c r="E79" s="18"/>
      <c r="F79" s="18"/>
      <c r="G79" s="18"/>
      <c r="H79" s="18"/>
    </row>
    <row r="80" spans="1:8" ht="37.5">
      <c r="A80" s="25" t="s">
        <v>280</v>
      </c>
      <c r="B80" s="19" t="s">
        <v>184</v>
      </c>
      <c r="C80" s="17" t="s">
        <v>178</v>
      </c>
      <c r="D80" s="18"/>
      <c r="E80" s="18"/>
      <c r="F80" s="18"/>
      <c r="G80" s="18"/>
      <c r="H80" s="18"/>
    </row>
    <row r="81" spans="1:8" ht="37.5">
      <c r="A81" s="25" t="s">
        <v>281</v>
      </c>
      <c r="B81" s="19" t="s">
        <v>186</v>
      </c>
      <c r="C81" s="17" t="s">
        <v>178</v>
      </c>
      <c r="D81" s="18"/>
      <c r="E81" s="18"/>
      <c r="F81" s="18"/>
      <c r="G81" s="18"/>
      <c r="H81" s="18"/>
    </row>
    <row r="82" spans="1:8" ht="37.5">
      <c r="A82" s="25" t="s">
        <v>282</v>
      </c>
      <c r="B82" s="27" t="s">
        <v>188</v>
      </c>
      <c r="C82" s="17" t="s">
        <v>178</v>
      </c>
      <c r="D82" s="18"/>
      <c r="E82" s="18"/>
      <c r="F82" s="18"/>
      <c r="G82" s="18"/>
      <c r="H82" s="18"/>
    </row>
    <row r="83" spans="1:8" ht="37.5">
      <c r="A83" s="25" t="s">
        <v>283</v>
      </c>
      <c r="B83" s="27" t="s">
        <v>190</v>
      </c>
      <c r="C83" s="17" t="s">
        <v>178</v>
      </c>
      <c r="D83" s="18"/>
      <c r="E83" s="18"/>
      <c r="F83" s="18"/>
      <c r="G83" s="18"/>
      <c r="H83" s="18"/>
    </row>
    <row r="84" spans="1:8" ht="37.5">
      <c r="A84" s="25" t="s">
        <v>284</v>
      </c>
      <c r="B84" s="27" t="s">
        <v>192</v>
      </c>
      <c r="C84" s="17" t="s">
        <v>178</v>
      </c>
      <c r="D84" s="18"/>
      <c r="E84" s="18"/>
      <c r="F84" s="18"/>
      <c r="G84" s="18"/>
      <c r="H84" s="18"/>
    </row>
    <row r="85" spans="1:8" ht="37.5">
      <c r="A85" s="25" t="s">
        <v>285</v>
      </c>
      <c r="B85" s="27" t="s">
        <v>194</v>
      </c>
      <c r="C85" s="17" t="s">
        <v>178</v>
      </c>
      <c r="D85" s="18"/>
      <c r="E85" s="18"/>
      <c r="F85" s="18"/>
      <c r="G85" s="18"/>
      <c r="H85" s="18"/>
    </row>
    <row r="86" spans="1:8" ht="37.5">
      <c r="A86" s="25" t="s">
        <v>286</v>
      </c>
      <c r="B86" s="27" t="s">
        <v>196</v>
      </c>
      <c r="C86" s="17" t="s">
        <v>178</v>
      </c>
      <c r="D86" s="18"/>
      <c r="E86" s="18"/>
      <c r="F86" s="18"/>
      <c r="G86" s="18"/>
      <c r="H86" s="18"/>
    </row>
    <row r="87" spans="1:8" ht="37.5">
      <c r="A87" s="25" t="s">
        <v>287</v>
      </c>
      <c r="B87" s="27" t="s">
        <v>198</v>
      </c>
      <c r="C87" s="17" t="s">
        <v>178</v>
      </c>
      <c r="D87" s="18"/>
      <c r="E87" s="18"/>
      <c r="F87" s="18"/>
      <c r="G87" s="18"/>
      <c r="H87" s="18"/>
    </row>
    <row r="88" spans="1:8" ht="37.5">
      <c r="A88" s="25" t="s">
        <v>288</v>
      </c>
      <c r="B88" s="27" t="s">
        <v>200</v>
      </c>
      <c r="C88" s="17" t="s">
        <v>178</v>
      </c>
      <c r="D88" s="18"/>
      <c r="E88" s="18"/>
      <c r="F88" s="18"/>
      <c r="G88" s="18"/>
      <c r="H88" s="18"/>
    </row>
    <row r="89" spans="1:8" ht="37.5">
      <c r="A89" s="25" t="s">
        <v>289</v>
      </c>
      <c r="B89" s="19" t="s">
        <v>202</v>
      </c>
      <c r="C89" s="17" t="s">
        <v>178</v>
      </c>
      <c r="D89" s="18"/>
      <c r="E89" s="18"/>
      <c r="F89" s="18"/>
      <c r="G89" s="18"/>
      <c r="H89" s="18"/>
    </row>
    <row r="90" spans="1:8" ht="37.5">
      <c r="A90" s="25" t="s">
        <v>290</v>
      </c>
      <c r="B90" s="19" t="s">
        <v>204</v>
      </c>
      <c r="C90" s="17" t="s">
        <v>178</v>
      </c>
      <c r="D90" s="18"/>
      <c r="E90" s="18"/>
      <c r="F90" s="18"/>
      <c r="G90" s="18"/>
      <c r="H90" s="18"/>
    </row>
    <row r="91" spans="1:8" ht="37.5">
      <c r="A91" s="25" t="s">
        <v>291</v>
      </c>
      <c r="B91" s="27" t="s">
        <v>206</v>
      </c>
      <c r="C91" s="17" t="s">
        <v>178</v>
      </c>
      <c r="D91" s="18"/>
      <c r="E91" s="18"/>
      <c r="F91" s="18"/>
      <c r="G91" s="18"/>
      <c r="H91" s="18"/>
    </row>
    <row r="92" spans="1:8" ht="37.5">
      <c r="A92" s="25" t="s">
        <v>292</v>
      </c>
      <c r="B92" s="18" t="s">
        <v>293</v>
      </c>
      <c r="C92" s="17" t="s">
        <v>178</v>
      </c>
      <c r="D92" s="18"/>
      <c r="E92" s="18"/>
      <c r="F92" s="18"/>
      <c r="G92" s="18"/>
      <c r="H92" s="18"/>
    </row>
    <row r="93" spans="1:8" ht="37.5">
      <c r="A93" s="25" t="s">
        <v>102</v>
      </c>
      <c r="B93" s="27" t="s">
        <v>294</v>
      </c>
      <c r="C93" s="17" t="s">
        <v>178</v>
      </c>
      <c r="D93" s="18"/>
      <c r="E93" s="18"/>
      <c r="F93" s="18"/>
      <c r="G93" s="18"/>
      <c r="H93" s="18"/>
    </row>
    <row r="94" spans="1:8" ht="37.5">
      <c r="A94" s="25" t="s">
        <v>295</v>
      </c>
      <c r="B94" s="19" t="s">
        <v>296</v>
      </c>
      <c r="C94" s="17" t="s">
        <v>178</v>
      </c>
      <c r="D94" s="18"/>
      <c r="E94" s="18"/>
      <c r="F94" s="18"/>
      <c r="G94" s="18"/>
      <c r="H94" s="18"/>
    </row>
    <row r="95" spans="1:8" ht="37.5">
      <c r="A95" s="25" t="s">
        <v>297</v>
      </c>
      <c r="B95" s="19" t="s">
        <v>298</v>
      </c>
      <c r="C95" s="17" t="s">
        <v>178</v>
      </c>
      <c r="D95" s="18"/>
      <c r="E95" s="18"/>
      <c r="F95" s="18"/>
      <c r="G95" s="18"/>
      <c r="H95" s="18"/>
    </row>
    <row r="96" spans="1:8" ht="37.5">
      <c r="A96" s="25" t="s">
        <v>299</v>
      </c>
      <c r="B96" s="19" t="s">
        <v>300</v>
      </c>
      <c r="C96" s="17" t="s">
        <v>178</v>
      </c>
      <c r="D96" s="18"/>
      <c r="E96" s="18"/>
      <c r="F96" s="18"/>
      <c r="G96" s="18"/>
      <c r="H96" s="18"/>
    </row>
    <row r="97" spans="1:8" ht="37.5">
      <c r="A97" s="25" t="s">
        <v>301</v>
      </c>
      <c r="B97" s="28" t="s">
        <v>302</v>
      </c>
      <c r="C97" s="17" t="s">
        <v>178</v>
      </c>
      <c r="D97" s="18"/>
      <c r="E97" s="18"/>
      <c r="F97" s="18"/>
      <c r="G97" s="18"/>
      <c r="H97" s="18"/>
    </row>
    <row r="98" spans="1:8" ht="37.5">
      <c r="A98" s="25" t="s">
        <v>303</v>
      </c>
      <c r="B98" s="19" t="s">
        <v>304</v>
      </c>
      <c r="C98" s="17" t="s">
        <v>178</v>
      </c>
      <c r="D98" s="18"/>
      <c r="E98" s="18"/>
      <c r="F98" s="18"/>
      <c r="G98" s="18"/>
      <c r="H98" s="18"/>
    </row>
    <row r="99" spans="1:8" ht="37.5">
      <c r="A99" s="25" t="s">
        <v>103</v>
      </c>
      <c r="B99" s="27" t="s">
        <v>261</v>
      </c>
      <c r="C99" s="17" t="s">
        <v>178</v>
      </c>
      <c r="D99" s="18"/>
      <c r="E99" s="18"/>
      <c r="F99" s="18"/>
      <c r="G99" s="18"/>
      <c r="H99" s="18"/>
    </row>
    <row r="100" spans="1:8" ht="37.5">
      <c r="A100" s="25" t="s">
        <v>305</v>
      </c>
      <c r="B100" s="19" t="s">
        <v>306</v>
      </c>
      <c r="C100" s="17" t="s">
        <v>178</v>
      </c>
      <c r="D100" s="18"/>
      <c r="E100" s="18"/>
      <c r="F100" s="18"/>
      <c r="G100" s="18"/>
      <c r="H100" s="18"/>
    </row>
    <row r="101" spans="1:8" ht="37.5">
      <c r="A101" s="25" t="s">
        <v>307</v>
      </c>
      <c r="B101" s="19" t="s">
        <v>308</v>
      </c>
      <c r="C101" s="17" t="s">
        <v>178</v>
      </c>
      <c r="D101" s="18"/>
      <c r="E101" s="18"/>
      <c r="F101" s="18"/>
      <c r="G101" s="18"/>
      <c r="H101" s="18"/>
    </row>
    <row r="102" spans="1:8" ht="37.5">
      <c r="A102" s="25" t="s">
        <v>309</v>
      </c>
      <c r="B102" s="19" t="s">
        <v>310</v>
      </c>
      <c r="C102" s="17" t="s">
        <v>178</v>
      </c>
      <c r="D102" s="18"/>
      <c r="E102" s="18"/>
      <c r="F102" s="18"/>
      <c r="G102" s="18"/>
      <c r="H102" s="18"/>
    </row>
    <row r="103" spans="1:8" ht="37.5">
      <c r="A103" s="25" t="s">
        <v>311</v>
      </c>
      <c r="B103" s="28" t="s">
        <v>302</v>
      </c>
      <c r="C103" s="17" t="s">
        <v>178</v>
      </c>
      <c r="D103" s="18"/>
      <c r="E103" s="18"/>
      <c r="F103" s="18"/>
      <c r="G103" s="18"/>
      <c r="H103" s="18"/>
    </row>
    <row r="104" spans="1:8" ht="37.5">
      <c r="A104" s="25" t="s">
        <v>312</v>
      </c>
      <c r="B104" s="19" t="s">
        <v>313</v>
      </c>
      <c r="C104" s="17" t="s">
        <v>178</v>
      </c>
      <c r="D104" s="18"/>
      <c r="E104" s="18"/>
      <c r="F104" s="18"/>
      <c r="G104" s="18"/>
      <c r="H104" s="18"/>
    </row>
    <row r="105" spans="1:8" ht="37.5">
      <c r="A105" s="25" t="s">
        <v>314</v>
      </c>
      <c r="B105" s="18" t="s">
        <v>315</v>
      </c>
      <c r="C105" s="17" t="s">
        <v>178</v>
      </c>
      <c r="D105" s="18"/>
      <c r="E105" s="18"/>
      <c r="F105" s="18"/>
      <c r="G105" s="18"/>
      <c r="H105" s="18"/>
    </row>
    <row r="106" spans="1:8" ht="37.5">
      <c r="A106" s="25" t="s">
        <v>108</v>
      </c>
      <c r="B106" s="27" t="s">
        <v>316</v>
      </c>
      <c r="C106" s="17" t="s">
        <v>178</v>
      </c>
      <c r="D106" s="18"/>
      <c r="E106" s="18"/>
      <c r="F106" s="18"/>
      <c r="G106" s="18"/>
      <c r="H106" s="18"/>
    </row>
    <row r="107" spans="1:8" ht="37.5">
      <c r="A107" s="25" t="s">
        <v>317</v>
      </c>
      <c r="B107" s="19" t="s">
        <v>182</v>
      </c>
      <c r="C107" s="17" t="s">
        <v>178</v>
      </c>
      <c r="D107" s="18"/>
      <c r="E107" s="18"/>
      <c r="F107" s="18"/>
      <c r="G107" s="18"/>
      <c r="H107" s="18"/>
    </row>
    <row r="108" spans="1:8" ht="37.5">
      <c r="A108" s="25" t="s">
        <v>318</v>
      </c>
      <c r="B108" s="19" t="s">
        <v>184</v>
      </c>
      <c r="C108" s="17" t="s">
        <v>178</v>
      </c>
      <c r="D108" s="18"/>
      <c r="E108" s="18"/>
      <c r="F108" s="18"/>
      <c r="G108" s="18"/>
      <c r="H108" s="18"/>
    </row>
    <row r="109" spans="1:8" ht="37.5">
      <c r="A109" s="25" t="s">
        <v>319</v>
      </c>
      <c r="B109" s="19" t="s">
        <v>186</v>
      </c>
      <c r="C109" s="17" t="s">
        <v>178</v>
      </c>
      <c r="D109" s="18"/>
      <c r="E109" s="18"/>
      <c r="F109" s="18"/>
      <c r="G109" s="18"/>
      <c r="H109" s="18"/>
    </row>
    <row r="110" spans="1:8" ht="37.5">
      <c r="A110" s="25" t="s">
        <v>109</v>
      </c>
      <c r="B110" s="27" t="s">
        <v>188</v>
      </c>
      <c r="C110" s="17" t="s">
        <v>178</v>
      </c>
      <c r="D110" s="18"/>
      <c r="E110" s="18"/>
      <c r="F110" s="18"/>
      <c r="G110" s="18"/>
      <c r="H110" s="18"/>
    </row>
    <row r="111" spans="1:8" ht="37.5">
      <c r="A111" s="25" t="s">
        <v>110</v>
      </c>
      <c r="B111" s="27" t="s">
        <v>190</v>
      </c>
      <c r="C111" s="17" t="s">
        <v>178</v>
      </c>
      <c r="D111" s="18"/>
      <c r="E111" s="18"/>
      <c r="F111" s="18"/>
      <c r="G111" s="18"/>
      <c r="H111" s="18"/>
    </row>
    <row r="112" spans="1:8" ht="37.5">
      <c r="A112" s="25" t="s">
        <v>111</v>
      </c>
      <c r="B112" s="27" t="s">
        <v>192</v>
      </c>
      <c r="C112" s="17" t="s">
        <v>178</v>
      </c>
      <c r="D112" s="18"/>
      <c r="E112" s="18"/>
      <c r="F112" s="18"/>
      <c r="G112" s="18"/>
      <c r="H112" s="18"/>
    </row>
    <row r="113" spans="1:8" ht="37.5">
      <c r="A113" s="25" t="s">
        <v>112</v>
      </c>
      <c r="B113" s="27" t="s">
        <v>194</v>
      </c>
      <c r="C113" s="17" t="s">
        <v>178</v>
      </c>
      <c r="D113" s="18"/>
      <c r="E113" s="18"/>
      <c r="F113" s="18"/>
      <c r="G113" s="18"/>
      <c r="H113" s="18"/>
    </row>
    <row r="114" spans="1:8" ht="37.5">
      <c r="A114" s="25" t="s">
        <v>113</v>
      </c>
      <c r="B114" s="27" t="s">
        <v>196</v>
      </c>
      <c r="C114" s="17" t="s">
        <v>178</v>
      </c>
      <c r="D114" s="18"/>
      <c r="E114" s="18"/>
      <c r="F114" s="18"/>
      <c r="G114" s="18"/>
      <c r="H114" s="18"/>
    </row>
    <row r="115" spans="1:8" ht="37.5">
      <c r="A115" s="25" t="s">
        <v>320</v>
      </c>
      <c r="B115" s="27" t="s">
        <v>198</v>
      </c>
      <c r="C115" s="17" t="s">
        <v>178</v>
      </c>
      <c r="D115" s="18"/>
      <c r="E115" s="18"/>
      <c r="F115" s="18"/>
      <c r="G115" s="18"/>
      <c r="H115" s="18"/>
    </row>
    <row r="116" spans="1:8" ht="37.5">
      <c r="A116" s="25" t="s">
        <v>321</v>
      </c>
      <c r="B116" s="27" t="s">
        <v>200</v>
      </c>
      <c r="C116" s="17" t="s">
        <v>178</v>
      </c>
      <c r="D116" s="18"/>
      <c r="E116" s="18"/>
      <c r="F116" s="18"/>
      <c r="G116" s="18"/>
      <c r="H116" s="18"/>
    </row>
    <row r="117" spans="1:8" ht="37.5">
      <c r="A117" s="25" t="s">
        <v>322</v>
      </c>
      <c r="B117" s="19" t="s">
        <v>202</v>
      </c>
      <c r="C117" s="17" t="s">
        <v>178</v>
      </c>
      <c r="D117" s="18"/>
      <c r="E117" s="18"/>
      <c r="F117" s="18"/>
      <c r="G117" s="18"/>
      <c r="H117" s="18"/>
    </row>
    <row r="118" spans="1:8" ht="37.5">
      <c r="A118" s="25" t="s">
        <v>323</v>
      </c>
      <c r="B118" s="19" t="s">
        <v>204</v>
      </c>
      <c r="C118" s="17" t="s">
        <v>178</v>
      </c>
      <c r="D118" s="18"/>
      <c r="E118" s="18"/>
      <c r="F118" s="18"/>
      <c r="G118" s="18"/>
      <c r="H118" s="18"/>
    </row>
    <row r="119" spans="1:8" ht="37.5">
      <c r="A119" s="25" t="s">
        <v>324</v>
      </c>
      <c r="B119" s="27" t="s">
        <v>206</v>
      </c>
      <c r="C119" s="17" t="s">
        <v>178</v>
      </c>
      <c r="D119" s="18"/>
      <c r="E119" s="18"/>
      <c r="F119" s="18"/>
      <c r="G119" s="18"/>
      <c r="H119" s="18"/>
    </row>
    <row r="120" spans="1:8" ht="37.5">
      <c r="A120" s="25" t="s">
        <v>325</v>
      </c>
      <c r="B120" s="18" t="s">
        <v>326</v>
      </c>
      <c r="C120" s="17" t="s">
        <v>178</v>
      </c>
      <c r="D120" s="18"/>
      <c r="E120" s="18"/>
      <c r="F120" s="18"/>
      <c r="G120" s="18"/>
      <c r="H120" s="18"/>
    </row>
    <row r="121" spans="1:8" ht="37.5">
      <c r="A121" s="25" t="s">
        <v>114</v>
      </c>
      <c r="B121" s="27" t="s">
        <v>180</v>
      </c>
      <c r="C121" s="17" t="s">
        <v>178</v>
      </c>
      <c r="D121" s="18"/>
      <c r="E121" s="18"/>
      <c r="F121" s="18"/>
      <c r="G121" s="18"/>
      <c r="H121" s="18"/>
    </row>
    <row r="122" spans="1:8" ht="37.5">
      <c r="A122" s="25" t="s">
        <v>327</v>
      </c>
      <c r="B122" s="19" t="s">
        <v>182</v>
      </c>
      <c r="C122" s="17" t="s">
        <v>178</v>
      </c>
      <c r="D122" s="18"/>
      <c r="E122" s="18"/>
      <c r="F122" s="18"/>
      <c r="G122" s="18"/>
      <c r="H122" s="18"/>
    </row>
    <row r="123" spans="1:8" ht="37.5">
      <c r="A123" s="25" t="s">
        <v>328</v>
      </c>
      <c r="B123" s="19" t="s">
        <v>184</v>
      </c>
      <c r="C123" s="17" t="s">
        <v>178</v>
      </c>
      <c r="D123" s="18"/>
      <c r="E123" s="18"/>
      <c r="F123" s="18"/>
      <c r="G123" s="18"/>
      <c r="H123" s="18"/>
    </row>
    <row r="124" spans="1:8" ht="37.5">
      <c r="A124" s="25" t="s">
        <v>329</v>
      </c>
      <c r="B124" s="19" t="s">
        <v>186</v>
      </c>
      <c r="C124" s="17" t="s">
        <v>178</v>
      </c>
      <c r="D124" s="18"/>
      <c r="E124" s="18"/>
      <c r="F124" s="18"/>
      <c r="G124" s="18"/>
      <c r="H124" s="18"/>
    </row>
    <row r="125" spans="1:8" ht="37.5">
      <c r="A125" s="25" t="s">
        <v>115</v>
      </c>
      <c r="B125" s="27" t="s">
        <v>330</v>
      </c>
      <c r="C125" s="17" t="s">
        <v>178</v>
      </c>
      <c r="D125" s="18"/>
      <c r="E125" s="18"/>
      <c r="F125" s="18"/>
      <c r="G125" s="18"/>
      <c r="H125" s="18"/>
    </row>
    <row r="126" spans="1:8" ht="37.5">
      <c r="A126" s="25" t="s">
        <v>116</v>
      </c>
      <c r="B126" s="27" t="s">
        <v>331</v>
      </c>
      <c r="C126" s="17" t="s">
        <v>178</v>
      </c>
      <c r="D126" s="18"/>
      <c r="E126" s="18"/>
      <c r="F126" s="18"/>
      <c r="G126" s="18"/>
      <c r="H126" s="18"/>
    </row>
    <row r="127" spans="1:8" ht="37.5">
      <c r="A127" s="25" t="s">
        <v>117</v>
      </c>
      <c r="B127" s="27" t="s">
        <v>332</v>
      </c>
      <c r="C127" s="17" t="s">
        <v>178</v>
      </c>
      <c r="D127" s="18"/>
      <c r="E127" s="18"/>
      <c r="F127" s="18"/>
      <c r="G127" s="18"/>
      <c r="H127" s="18"/>
    </row>
    <row r="128" spans="1:8" ht="37.5">
      <c r="A128" s="25" t="s">
        <v>118</v>
      </c>
      <c r="B128" s="27" t="s">
        <v>333</v>
      </c>
      <c r="C128" s="17" t="s">
        <v>178</v>
      </c>
      <c r="D128" s="18"/>
      <c r="E128" s="18"/>
      <c r="F128" s="18"/>
      <c r="G128" s="18"/>
      <c r="H128" s="18"/>
    </row>
    <row r="129" spans="1:8" ht="37.5">
      <c r="A129" s="25" t="s">
        <v>119</v>
      </c>
      <c r="B129" s="27" t="s">
        <v>334</v>
      </c>
      <c r="C129" s="17" t="s">
        <v>178</v>
      </c>
      <c r="D129" s="18"/>
      <c r="E129" s="18"/>
      <c r="F129" s="18"/>
      <c r="G129" s="18"/>
      <c r="H129" s="18"/>
    </row>
    <row r="130" spans="1:8" ht="37.5">
      <c r="A130" s="25" t="s">
        <v>335</v>
      </c>
      <c r="B130" s="27" t="s">
        <v>336</v>
      </c>
      <c r="C130" s="17" t="s">
        <v>178</v>
      </c>
      <c r="D130" s="18"/>
      <c r="E130" s="18"/>
      <c r="F130" s="18"/>
      <c r="G130" s="18"/>
      <c r="H130" s="18"/>
    </row>
    <row r="131" spans="1:8" ht="37.5">
      <c r="A131" s="25" t="s">
        <v>337</v>
      </c>
      <c r="B131" s="27" t="s">
        <v>200</v>
      </c>
      <c r="C131" s="17" t="s">
        <v>178</v>
      </c>
      <c r="D131" s="18"/>
      <c r="E131" s="18"/>
      <c r="F131" s="18"/>
      <c r="G131" s="18"/>
      <c r="H131" s="18"/>
    </row>
    <row r="132" spans="1:8" ht="37.5">
      <c r="A132" s="25" t="s">
        <v>338</v>
      </c>
      <c r="B132" s="19" t="s">
        <v>202</v>
      </c>
      <c r="C132" s="17" t="s">
        <v>178</v>
      </c>
      <c r="D132" s="18"/>
      <c r="E132" s="18"/>
      <c r="F132" s="18"/>
      <c r="G132" s="18"/>
      <c r="H132" s="18"/>
    </row>
    <row r="133" spans="1:8" ht="37.5">
      <c r="A133" s="25" t="s">
        <v>339</v>
      </c>
      <c r="B133" s="19" t="s">
        <v>204</v>
      </c>
      <c r="C133" s="17" t="s">
        <v>178</v>
      </c>
      <c r="D133" s="18"/>
      <c r="E133" s="18"/>
      <c r="F133" s="18"/>
      <c r="G133" s="18"/>
      <c r="H133" s="18"/>
    </row>
    <row r="134" spans="1:8" ht="37.5">
      <c r="A134" s="25" t="s">
        <v>340</v>
      </c>
      <c r="B134" s="27" t="s">
        <v>341</v>
      </c>
      <c r="C134" s="17" t="s">
        <v>178</v>
      </c>
      <c r="D134" s="18"/>
      <c r="E134" s="18"/>
      <c r="F134" s="18"/>
      <c r="G134" s="18"/>
      <c r="H134" s="18"/>
    </row>
    <row r="135" spans="1:8" ht="37.5">
      <c r="A135" s="25" t="s">
        <v>342</v>
      </c>
      <c r="B135" s="18" t="s">
        <v>343</v>
      </c>
      <c r="C135" s="17" t="s">
        <v>178</v>
      </c>
      <c r="D135" s="18"/>
      <c r="E135" s="18"/>
      <c r="F135" s="18"/>
      <c r="G135" s="18"/>
      <c r="H135" s="18"/>
    </row>
    <row r="136" spans="1:8" ht="37.5">
      <c r="A136" s="25" t="s">
        <v>120</v>
      </c>
      <c r="B136" s="27" t="s">
        <v>180</v>
      </c>
      <c r="C136" s="17" t="s">
        <v>178</v>
      </c>
      <c r="D136" s="18"/>
      <c r="E136" s="18"/>
      <c r="F136" s="18"/>
      <c r="G136" s="18"/>
      <c r="H136" s="18"/>
    </row>
    <row r="137" spans="1:8" ht="37.5">
      <c r="A137" s="25" t="s">
        <v>344</v>
      </c>
      <c r="B137" s="19" t="s">
        <v>182</v>
      </c>
      <c r="C137" s="17" t="s">
        <v>178</v>
      </c>
      <c r="D137" s="18"/>
      <c r="E137" s="18"/>
      <c r="F137" s="18"/>
      <c r="G137" s="18"/>
      <c r="H137" s="18"/>
    </row>
    <row r="138" spans="1:8" ht="37.5">
      <c r="A138" s="25" t="s">
        <v>345</v>
      </c>
      <c r="B138" s="19" t="s">
        <v>184</v>
      </c>
      <c r="C138" s="17" t="s">
        <v>178</v>
      </c>
      <c r="D138" s="18"/>
      <c r="E138" s="18"/>
      <c r="F138" s="18"/>
      <c r="G138" s="18"/>
      <c r="H138" s="18"/>
    </row>
    <row r="139" spans="1:8" ht="37.5">
      <c r="A139" s="25" t="s">
        <v>346</v>
      </c>
      <c r="B139" s="19" t="s">
        <v>186</v>
      </c>
      <c r="C139" s="17" t="s">
        <v>178</v>
      </c>
      <c r="D139" s="18"/>
      <c r="E139" s="18"/>
      <c r="F139" s="18"/>
      <c r="G139" s="18"/>
      <c r="H139" s="18"/>
    </row>
    <row r="140" spans="1:8" ht="37.5">
      <c r="A140" s="25" t="s">
        <v>121</v>
      </c>
      <c r="B140" s="27" t="s">
        <v>188</v>
      </c>
      <c r="C140" s="17" t="s">
        <v>178</v>
      </c>
      <c r="D140" s="18"/>
      <c r="E140" s="18"/>
      <c r="F140" s="18"/>
      <c r="G140" s="18"/>
      <c r="H140" s="18"/>
    </row>
    <row r="141" spans="1:8" ht="37.5">
      <c r="A141" s="25" t="s">
        <v>122</v>
      </c>
      <c r="B141" s="27" t="s">
        <v>190</v>
      </c>
      <c r="C141" s="17" t="s">
        <v>178</v>
      </c>
      <c r="D141" s="18"/>
      <c r="E141" s="18"/>
      <c r="F141" s="18"/>
      <c r="G141" s="18"/>
      <c r="H141" s="18"/>
    </row>
    <row r="142" spans="1:8" ht="37.5">
      <c r="A142" s="25" t="s">
        <v>123</v>
      </c>
      <c r="B142" s="27" t="s">
        <v>192</v>
      </c>
      <c r="C142" s="17" t="s">
        <v>178</v>
      </c>
      <c r="D142" s="18"/>
      <c r="E142" s="18"/>
      <c r="F142" s="18"/>
      <c r="G142" s="18"/>
      <c r="H142" s="18"/>
    </row>
    <row r="143" spans="1:8" ht="37.5">
      <c r="A143" s="25" t="s">
        <v>124</v>
      </c>
      <c r="B143" s="27" t="s">
        <v>194</v>
      </c>
      <c r="C143" s="17" t="s">
        <v>178</v>
      </c>
      <c r="D143" s="18"/>
      <c r="E143" s="18"/>
      <c r="F143" s="18"/>
      <c r="G143" s="18"/>
      <c r="H143" s="18"/>
    </row>
    <row r="144" spans="1:8" ht="37.5">
      <c r="A144" s="25" t="s">
        <v>125</v>
      </c>
      <c r="B144" s="27" t="s">
        <v>196</v>
      </c>
      <c r="C144" s="17" t="s">
        <v>178</v>
      </c>
      <c r="D144" s="18"/>
      <c r="E144" s="18"/>
      <c r="F144" s="18"/>
      <c r="G144" s="18"/>
      <c r="H144" s="18"/>
    </row>
    <row r="145" spans="1:8" ht="37.5">
      <c r="A145" s="25" t="s">
        <v>347</v>
      </c>
      <c r="B145" s="27" t="s">
        <v>198</v>
      </c>
      <c r="C145" s="17" t="s">
        <v>178</v>
      </c>
      <c r="D145" s="18"/>
      <c r="E145" s="18"/>
      <c r="F145" s="18"/>
      <c r="G145" s="18"/>
      <c r="H145" s="18"/>
    </row>
    <row r="146" spans="1:8" ht="37.5">
      <c r="A146" s="25" t="s">
        <v>348</v>
      </c>
      <c r="B146" s="27" t="s">
        <v>200</v>
      </c>
      <c r="C146" s="17" t="s">
        <v>178</v>
      </c>
      <c r="D146" s="18"/>
      <c r="E146" s="18"/>
      <c r="F146" s="18"/>
      <c r="G146" s="18"/>
      <c r="H146" s="18"/>
    </row>
    <row r="147" spans="1:8" ht="37.5">
      <c r="A147" s="25" t="s">
        <v>349</v>
      </c>
      <c r="B147" s="19" t="s">
        <v>202</v>
      </c>
      <c r="C147" s="17" t="s">
        <v>178</v>
      </c>
      <c r="D147" s="18"/>
      <c r="E147" s="18"/>
      <c r="F147" s="18"/>
      <c r="G147" s="18"/>
      <c r="H147" s="18"/>
    </row>
    <row r="148" spans="1:8" ht="37.5">
      <c r="A148" s="25" t="s">
        <v>350</v>
      </c>
      <c r="B148" s="19" t="s">
        <v>204</v>
      </c>
      <c r="C148" s="17" t="s">
        <v>178</v>
      </c>
      <c r="D148" s="18"/>
      <c r="E148" s="18"/>
      <c r="F148" s="18"/>
      <c r="G148" s="18"/>
      <c r="H148" s="18"/>
    </row>
    <row r="149" spans="1:8" ht="37.5">
      <c r="A149" s="25" t="s">
        <v>351</v>
      </c>
      <c r="B149" s="27" t="s">
        <v>206</v>
      </c>
      <c r="C149" s="17" t="s">
        <v>178</v>
      </c>
      <c r="D149" s="18"/>
      <c r="E149" s="18"/>
      <c r="F149" s="18"/>
      <c r="G149" s="18"/>
      <c r="H149" s="18"/>
    </row>
    <row r="150" spans="1:8" ht="37.5">
      <c r="A150" s="25" t="s">
        <v>352</v>
      </c>
      <c r="B150" s="18" t="s">
        <v>353</v>
      </c>
      <c r="C150" s="17" t="s">
        <v>178</v>
      </c>
      <c r="D150" s="18"/>
      <c r="E150" s="18"/>
      <c r="F150" s="18"/>
      <c r="G150" s="18"/>
      <c r="H150" s="18"/>
    </row>
    <row r="151" spans="1:8" ht="37.5">
      <c r="A151" s="30" t="s">
        <v>354</v>
      </c>
      <c r="B151" s="19" t="s">
        <v>355</v>
      </c>
      <c r="C151" s="17" t="s">
        <v>178</v>
      </c>
      <c r="D151" s="18"/>
      <c r="E151" s="18"/>
      <c r="F151" s="18"/>
      <c r="G151" s="18"/>
      <c r="H151" s="18"/>
    </row>
    <row r="152" spans="1:8" ht="37.5">
      <c r="A152" s="30" t="s">
        <v>356</v>
      </c>
      <c r="B152" s="27" t="s">
        <v>357</v>
      </c>
      <c r="C152" s="17" t="s">
        <v>178</v>
      </c>
      <c r="D152" s="18"/>
      <c r="E152" s="18"/>
      <c r="F152" s="18"/>
      <c r="G152" s="18"/>
      <c r="H152" s="18"/>
    </row>
    <row r="153" spans="1:8" ht="37.5">
      <c r="A153" s="30" t="s">
        <v>358</v>
      </c>
      <c r="B153" s="27" t="s">
        <v>359</v>
      </c>
      <c r="C153" s="17" t="s">
        <v>178</v>
      </c>
      <c r="D153" s="18"/>
      <c r="E153" s="18"/>
      <c r="F153" s="18"/>
      <c r="G153" s="18"/>
      <c r="H153" s="18"/>
    </row>
    <row r="154" spans="1:8" ht="37.5">
      <c r="A154" s="25" t="s">
        <v>360</v>
      </c>
      <c r="B154" s="18" t="s">
        <v>361</v>
      </c>
      <c r="C154" s="17" t="s">
        <v>178</v>
      </c>
      <c r="D154" s="18"/>
      <c r="E154" s="18"/>
      <c r="F154" s="18"/>
      <c r="G154" s="18"/>
      <c r="H154" s="18"/>
    </row>
    <row r="155" spans="1:8" ht="37.5">
      <c r="A155" s="25" t="s">
        <v>362</v>
      </c>
      <c r="B155" s="18" t="s">
        <v>363</v>
      </c>
      <c r="C155" s="17" t="s">
        <v>178</v>
      </c>
      <c r="D155" s="18"/>
      <c r="E155" s="18"/>
      <c r="F155" s="18"/>
      <c r="G155" s="18"/>
      <c r="H155" s="18"/>
    </row>
    <row r="156" spans="1:8" ht="37.5">
      <c r="A156" s="25" t="s">
        <v>364</v>
      </c>
      <c r="B156" s="27" t="s">
        <v>365</v>
      </c>
      <c r="C156" s="17" t="s">
        <v>178</v>
      </c>
      <c r="D156" s="18"/>
      <c r="E156" s="18"/>
      <c r="F156" s="18"/>
      <c r="G156" s="18"/>
      <c r="H156" s="18"/>
    </row>
    <row r="157" spans="1:8" ht="37.5">
      <c r="A157" s="25" t="s">
        <v>366</v>
      </c>
      <c r="B157" s="27" t="s">
        <v>367</v>
      </c>
      <c r="C157" s="17" t="s">
        <v>178</v>
      </c>
      <c r="D157" s="18"/>
      <c r="E157" s="18"/>
      <c r="F157" s="18"/>
      <c r="G157" s="18"/>
      <c r="H157" s="18"/>
    </row>
    <row r="158" spans="1:8" ht="37.5">
      <c r="A158" s="25" t="s">
        <v>368</v>
      </c>
      <c r="B158" s="18" t="s">
        <v>369</v>
      </c>
      <c r="C158" s="17" t="s">
        <v>178</v>
      </c>
      <c r="D158" s="18"/>
      <c r="E158" s="18"/>
      <c r="F158" s="18"/>
      <c r="G158" s="18"/>
      <c r="H158" s="18"/>
    </row>
    <row r="159" spans="1:8" ht="37.5">
      <c r="A159" s="25" t="s">
        <v>370</v>
      </c>
      <c r="B159" s="27" t="s">
        <v>371</v>
      </c>
      <c r="C159" s="17" t="s">
        <v>178</v>
      </c>
      <c r="D159" s="18"/>
      <c r="E159" s="18"/>
      <c r="F159" s="18"/>
      <c r="G159" s="18"/>
      <c r="H159" s="18"/>
    </row>
    <row r="160" spans="1:8" ht="37.5">
      <c r="A160" s="25" t="s">
        <v>372</v>
      </c>
      <c r="B160" s="27" t="s">
        <v>373</v>
      </c>
      <c r="C160" s="17" t="s">
        <v>178</v>
      </c>
      <c r="D160" s="18"/>
      <c r="E160" s="18"/>
      <c r="F160" s="18"/>
      <c r="G160" s="18"/>
      <c r="H160" s="18"/>
    </row>
    <row r="161" spans="1:8" ht="37.5">
      <c r="A161" s="25" t="s">
        <v>374</v>
      </c>
      <c r="B161" s="18" t="s">
        <v>375</v>
      </c>
      <c r="C161" s="17" t="s">
        <v>178</v>
      </c>
      <c r="D161" s="18"/>
      <c r="E161" s="18"/>
      <c r="F161" s="18"/>
      <c r="G161" s="18"/>
      <c r="H161" s="18"/>
    </row>
    <row r="162" spans="1:8" ht="37.5">
      <c r="A162" s="25" t="s">
        <v>376</v>
      </c>
      <c r="B162" s="18" t="s">
        <v>377</v>
      </c>
      <c r="C162" s="17" t="s">
        <v>178</v>
      </c>
      <c r="D162" s="18"/>
      <c r="E162" s="18"/>
      <c r="F162" s="18"/>
      <c r="G162" s="18"/>
      <c r="H162" s="18"/>
    </row>
    <row r="163" spans="1:8" ht="37.5">
      <c r="A163" s="25" t="s">
        <v>378</v>
      </c>
      <c r="B163" s="18" t="s">
        <v>379</v>
      </c>
      <c r="C163" s="17" t="s">
        <v>178</v>
      </c>
      <c r="D163" s="18"/>
      <c r="E163" s="18"/>
      <c r="F163" s="18"/>
      <c r="G163" s="18"/>
      <c r="H163" s="18"/>
    </row>
    <row r="164" spans="1:8" ht="37.5">
      <c r="A164" s="25" t="s">
        <v>380</v>
      </c>
      <c r="B164" s="18" t="s">
        <v>381</v>
      </c>
      <c r="C164" s="17" t="s">
        <v>178</v>
      </c>
      <c r="D164" s="18"/>
      <c r="E164" s="18"/>
      <c r="F164" s="18"/>
      <c r="G164" s="18"/>
      <c r="H164" s="18"/>
    </row>
    <row r="165" spans="1:8">
      <c r="A165" s="25" t="s">
        <v>382</v>
      </c>
      <c r="B165" s="18" t="s">
        <v>269</v>
      </c>
      <c r="C165" s="17" t="s">
        <v>383</v>
      </c>
      <c r="D165" s="18"/>
      <c r="E165" s="18"/>
      <c r="F165" s="18"/>
      <c r="G165" s="18"/>
      <c r="H165" s="18"/>
    </row>
    <row r="166" spans="1:8" ht="37.5">
      <c r="A166" s="25" t="s">
        <v>384</v>
      </c>
      <c r="B166" s="27" t="s">
        <v>385</v>
      </c>
      <c r="C166" s="17" t="s">
        <v>178</v>
      </c>
      <c r="D166" s="18"/>
      <c r="E166" s="18"/>
      <c r="F166" s="18"/>
      <c r="G166" s="18"/>
      <c r="H166" s="18"/>
    </row>
    <row r="167" spans="1:8" ht="37.5">
      <c r="A167" s="25" t="s">
        <v>386</v>
      </c>
      <c r="B167" s="19" t="s">
        <v>387</v>
      </c>
      <c r="C167" s="17" t="s">
        <v>178</v>
      </c>
      <c r="D167" s="18"/>
      <c r="E167" s="18"/>
      <c r="F167" s="18"/>
      <c r="G167" s="18"/>
      <c r="H167" s="18"/>
    </row>
    <row r="168" spans="1:8" ht="37.5">
      <c r="A168" s="25" t="s">
        <v>388</v>
      </c>
      <c r="B168" s="28" t="s">
        <v>389</v>
      </c>
      <c r="C168" s="17" t="s">
        <v>178</v>
      </c>
      <c r="D168" s="18"/>
      <c r="E168" s="18"/>
      <c r="F168" s="18"/>
      <c r="G168" s="18"/>
      <c r="H168" s="18"/>
    </row>
    <row r="169" spans="1:8" ht="37.5">
      <c r="A169" s="25" t="s">
        <v>390</v>
      </c>
      <c r="B169" s="28" t="s">
        <v>182</v>
      </c>
      <c r="C169" s="17" t="s">
        <v>178</v>
      </c>
      <c r="D169" s="18"/>
      <c r="E169" s="18"/>
      <c r="F169" s="18"/>
      <c r="G169" s="18"/>
      <c r="H169" s="18"/>
    </row>
    <row r="170" spans="1:8" ht="37.5">
      <c r="A170" s="25" t="s">
        <v>391</v>
      </c>
      <c r="B170" s="29" t="s">
        <v>389</v>
      </c>
      <c r="C170" s="17" t="s">
        <v>178</v>
      </c>
      <c r="D170" s="18"/>
      <c r="E170" s="18"/>
      <c r="F170" s="18"/>
      <c r="G170" s="18"/>
      <c r="H170" s="18"/>
    </row>
    <row r="171" spans="1:8" ht="37.5">
      <c r="A171" s="25" t="s">
        <v>392</v>
      </c>
      <c r="B171" s="28" t="s">
        <v>184</v>
      </c>
      <c r="C171" s="17" t="s">
        <v>178</v>
      </c>
      <c r="D171" s="18"/>
      <c r="E171" s="18"/>
      <c r="F171" s="18"/>
      <c r="G171" s="18"/>
      <c r="H171" s="18"/>
    </row>
    <row r="172" spans="1:8" ht="37.5">
      <c r="A172" s="25" t="s">
        <v>393</v>
      </c>
      <c r="B172" s="29" t="s">
        <v>389</v>
      </c>
      <c r="C172" s="17" t="s">
        <v>178</v>
      </c>
      <c r="D172" s="18"/>
      <c r="E172" s="18"/>
      <c r="F172" s="18"/>
      <c r="G172" s="18"/>
      <c r="H172" s="18"/>
    </row>
    <row r="173" spans="1:8" ht="37.5">
      <c r="A173" s="25" t="s">
        <v>394</v>
      </c>
      <c r="B173" s="28" t="s">
        <v>186</v>
      </c>
      <c r="C173" s="17" t="s">
        <v>178</v>
      </c>
      <c r="D173" s="18"/>
      <c r="E173" s="18"/>
      <c r="F173" s="18"/>
      <c r="G173" s="18"/>
      <c r="H173" s="18"/>
    </row>
    <row r="174" spans="1:8" ht="37.5">
      <c r="A174" s="25" t="s">
        <v>395</v>
      </c>
      <c r="B174" s="29" t="s">
        <v>389</v>
      </c>
      <c r="C174" s="17" t="s">
        <v>178</v>
      </c>
      <c r="D174" s="18"/>
      <c r="E174" s="18"/>
      <c r="F174" s="18"/>
      <c r="G174" s="18"/>
      <c r="H174" s="18"/>
    </row>
    <row r="175" spans="1:8" ht="37.5">
      <c r="A175" s="25" t="s">
        <v>396</v>
      </c>
      <c r="B175" s="19" t="s">
        <v>397</v>
      </c>
      <c r="C175" s="17" t="s">
        <v>178</v>
      </c>
      <c r="D175" s="18"/>
      <c r="E175" s="18"/>
      <c r="F175" s="18"/>
      <c r="G175" s="18"/>
      <c r="H175" s="18"/>
    </row>
    <row r="176" spans="1:8" ht="37.5">
      <c r="A176" s="25" t="s">
        <v>398</v>
      </c>
      <c r="B176" s="28" t="s">
        <v>389</v>
      </c>
      <c r="C176" s="17" t="s">
        <v>178</v>
      </c>
      <c r="D176" s="18"/>
      <c r="E176" s="18"/>
      <c r="F176" s="18"/>
      <c r="G176" s="18"/>
      <c r="H176" s="18"/>
    </row>
    <row r="177" spans="1:8" ht="37.5">
      <c r="A177" s="25" t="s">
        <v>399</v>
      </c>
      <c r="B177" s="19" t="s">
        <v>400</v>
      </c>
      <c r="C177" s="17" t="s">
        <v>178</v>
      </c>
      <c r="D177" s="18"/>
      <c r="E177" s="18"/>
      <c r="F177" s="18"/>
      <c r="G177" s="18"/>
      <c r="H177" s="18"/>
    </row>
    <row r="178" spans="1:8" ht="37.5">
      <c r="A178" s="25" t="s">
        <v>401</v>
      </c>
      <c r="B178" s="28" t="s">
        <v>389</v>
      </c>
      <c r="C178" s="17" t="s">
        <v>178</v>
      </c>
      <c r="D178" s="18"/>
      <c r="E178" s="18"/>
      <c r="F178" s="18"/>
      <c r="G178" s="18"/>
      <c r="H178" s="18"/>
    </row>
    <row r="179" spans="1:8" ht="37.5">
      <c r="A179" s="25" t="s">
        <v>402</v>
      </c>
      <c r="B179" s="19" t="s">
        <v>403</v>
      </c>
      <c r="C179" s="17" t="s">
        <v>178</v>
      </c>
      <c r="D179" s="18"/>
      <c r="E179" s="18"/>
      <c r="F179" s="18"/>
      <c r="G179" s="18"/>
      <c r="H179" s="18"/>
    </row>
    <row r="180" spans="1:8" ht="37.5">
      <c r="A180" s="25" t="s">
        <v>404</v>
      </c>
      <c r="B180" s="28" t="s">
        <v>389</v>
      </c>
      <c r="C180" s="17" t="s">
        <v>178</v>
      </c>
      <c r="D180" s="18"/>
      <c r="E180" s="18"/>
      <c r="F180" s="18"/>
      <c r="G180" s="18"/>
      <c r="H180" s="18"/>
    </row>
    <row r="181" spans="1:8" ht="37.5">
      <c r="A181" s="25" t="s">
        <v>405</v>
      </c>
      <c r="B181" s="19" t="s">
        <v>406</v>
      </c>
      <c r="C181" s="17" t="s">
        <v>178</v>
      </c>
      <c r="D181" s="18"/>
      <c r="E181" s="18"/>
      <c r="F181" s="18"/>
      <c r="G181" s="18"/>
      <c r="H181" s="18"/>
    </row>
    <row r="182" spans="1:8" ht="37.5">
      <c r="A182" s="25" t="s">
        <v>407</v>
      </c>
      <c r="B182" s="28" t="s">
        <v>389</v>
      </c>
      <c r="C182" s="17" t="s">
        <v>178</v>
      </c>
      <c r="D182" s="18"/>
      <c r="E182" s="18"/>
      <c r="F182" s="18"/>
      <c r="G182" s="18"/>
      <c r="H182" s="18"/>
    </row>
    <row r="183" spans="1:8" ht="37.5">
      <c r="A183" s="25" t="s">
        <v>408</v>
      </c>
      <c r="B183" s="19" t="s">
        <v>409</v>
      </c>
      <c r="C183" s="17" t="s">
        <v>178</v>
      </c>
      <c r="D183" s="18"/>
      <c r="E183" s="18"/>
      <c r="F183" s="18"/>
      <c r="G183" s="18"/>
      <c r="H183" s="18"/>
    </row>
    <row r="184" spans="1:8" ht="37.5">
      <c r="A184" s="25" t="s">
        <v>410</v>
      </c>
      <c r="B184" s="28" t="s">
        <v>389</v>
      </c>
      <c r="C184" s="17" t="s">
        <v>178</v>
      </c>
      <c r="D184" s="18"/>
      <c r="E184" s="18"/>
      <c r="F184" s="18"/>
      <c r="G184" s="18"/>
      <c r="H184" s="18"/>
    </row>
    <row r="185" spans="1:8" ht="37.5">
      <c r="A185" s="25" t="s">
        <v>411</v>
      </c>
      <c r="B185" s="19" t="s">
        <v>412</v>
      </c>
      <c r="C185" s="17" t="s">
        <v>178</v>
      </c>
      <c r="D185" s="18"/>
      <c r="E185" s="18"/>
      <c r="F185" s="18"/>
      <c r="G185" s="18"/>
      <c r="H185" s="18"/>
    </row>
    <row r="186" spans="1:8" ht="37.5">
      <c r="A186" s="25" t="s">
        <v>413</v>
      </c>
      <c r="B186" s="28" t="s">
        <v>389</v>
      </c>
      <c r="C186" s="17" t="s">
        <v>178</v>
      </c>
      <c r="D186" s="18"/>
      <c r="E186" s="18"/>
      <c r="F186" s="18"/>
      <c r="G186" s="18"/>
      <c r="H186" s="18"/>
    </row>
    <row r="187" spans="1:8" ht="37.5">
      <c r="A187" s="25" t="s">
        <v>414</v>
      </c>
      <c r="B187" s="19" t="s">
        <v>415</v>
      </c>
      <c r="C187" s="17" t="s">
        <v>178</v>
      </c>
      <c r="D187" s="18"/>
      <c r="E187" s="18"/>
      <c r="F187" s="18"/>
      <c r="G187" s="18"/>
      <c r="H187" s="18"/>
    </row>
    <row r="188" spans="1:8" ht="37.5">
      <c r="A188" s="25" t="s">
        <v>416</v>
      </c>
      <c r="B188" s="28" t="s">
        <v>389</v>
      </c>
      <c r="C188" s="17" t="s">
        <v>178</v>
      </c>
      <c r="D188" s="18"/>
      <c r="E188" s="18"/>
      <c r="F188" s="18"/>
      <c r="G188" s="18"/>
      <c r="H188" s="18"/>
    </row>
    <row r="189" spans="1:8" ht="37.5">
      <c r="A189" s="25" t="s">
        <v>417</v>
      </c>
      <c r="B189" s="28" t="s">
        <v>202</v>
      </c>
      <c r="C189" s="17" t="s">
        <v>178</v>
      </c>
      <c r="D189" s="18"/>
      <c r="E189" s="18"/>
      <c r="F189" s="18"/>
      <c r="G189" s="18"/>
      <c r="H189" s="18"/>
    </row>
    <row r="190" spans="1:8" ht="37.5">
      <c r="A190" s="25" t="s">
        <v>418</v>
      </c>
      <c r="B190" s="29" t="s">
        <v>389</v>
      </c>
      <c r="C190" s="17" t="s">
        <v>178</v>
      </c>
      <c r="D190" s="18"/>
      <c r="E190" s="18"/>
      <c r="F190" s="18"/>
      <c r="G190" s="18"/>
      <c r="H190" s="18"/>
    </row>
    <row r="191" spans="1:8" ht="37.5">
      <c r="A191" s="25" t="s">
        <v>419</v>
      </c>
      <c r="B191" s="28" t="s">
        <v>204</v>
      </c>
      <c r="C191" s="17" t="s">
        <v>178</v>
      </c>
      <c r="D191" s="18"/>
      <c r="E191" s="18"/>
      <c r="F191" s="18"/>
      <c r="G191" s="18"/>
      <c r="H191" s="18"/>
    </row>
    <row r="192" spans="1:8" ht="37.5">
      <c r="A192" s="25" t="s">
        <v>420</v>
      </c>
      <c r="B192" s="29" t="s">
        <v>389</v>
      </c>
      <c r="C192" s="17" t="s">
        <v>178</v>
      </c>
      <c r="D192" s="18"/>
      <c r="E192" s="18"/>
      <c r="F192" s="18"/>
      <c r="G192" s="18"/>
      <c r="H192" s="18"/>
    </row>
    <row r="193" spans="1:8" ht="37.5">
      <c r="A193" s="25" t="s">
        <v>421</v>
      </c>
      <c r="B193" s="19" t="s">
        <v>422</v>
      </c>
      <c r="C193" s="17" t="s">
        <v>178</v>
      </c>
      <c r="D193" s="18"/>
      <c r="E193" s="18"/>
      <c r="F193" s="18"/>
      <c r="G193" s="18"/>
      <c r="H193" s="18"/>
    </row>
    <row r="194" spans="1:8" ht="37.5">
      <c r="A194" s="25" t="s">
        <v>423</v>
      </c>
      <c r="B194" s="28" t="s">
        <v>389</v>
      </c>
      <c r="C194" s="17" t="s">
        <v>178</v>
      </c>
      <c r="D194" s="18"/>
      <c r="E194" s="18"/>
      <c r="F194" s="18"/>
      <c r="G194" s="18"/>
      <c r="H194" s="18"/>
    </row>
    <row r="195" spans="1:8" ht="37.5">
      <c r="A195" s="25" t="s">
        <v>424</v>
      </c>
      <c r="B195" s="27" t="s">
        <v>425</v>
      </c>
      <c r="C195" s="17" t="s">
        <v>178</v>
      </c>
      <c r="D195" s="18"/>
      <c r="E195" s="18"/>
      <c r="F195" s="18"/>
      <c r="G195" s="18"/>
      <c r="H195" s="18"/>
    </row>
    <row r="196" spans="1:8" ht="37.5">
      <c r="A196" s="25" t="s">
        <v>426</v>
      </c>
      <c r="B196" s="19" t="s">
        <v>427</v>
      </c>
      <c r="C196" s="17" t="s">
        <v>178</v>
      </c>
      <c r="D196" s="18"/>
      <c r="E196" s="18"/>
      <c r="F196" s="18"/>
      <c r="G196" s="18"/>
      <c r="H196" s="18"/>
    </row>
    <row r="197" spans="1:8" ht="37.5">
      <c r="A197" s="25" t="s">
        <v>428</v>
      </c>
      <c r="B197" s="28" t="s">
        <v>389</v>
      </c>
      <c r="C197" s="17" t="s">
        <v>178</v>
      </c>
      <c r="D197" s="18"/>
      <c r="E197" s="18"/>
      <c r="F197" s="18"/>
      <c r="G197" s="18"/>
      <c r="H197" s="18"/>
    </row>
    <row r="198" spans="1:8" ht="37.5">
      <c r="A198" s="25" t="s">
        <v>429</v>
      </c>
      <c r="B198" s="19" t="s">
        <v>430</v>
      </c>
      <c r="C198" s="17" t="s">
        <v>178</v>
      </c>
      <c r="D198" s="18"/>
      <c r="E198" s="18"/>
      <c r="F198" s="18"/>
      <c r="G198" s="18"/>
      <c r="H198" s="18"/>
    </row>
    <row r="199" spans="1:8" ht="37.5">
      <c r="A199" s="25" t="s">
        <v>431</v>
      </c>
      <c r="B199" s="28" t="s">
        <v>432</v>
      </c>
      <c r="C199" s="17" t="s">
        <v>178</v>
      </c>
      <c r="D199" s="18"/>
      <c r="E199" s="18"/>
      <c r="F199" s="18"/>
      <c r="G199" s="18"/>
      <c r="H199" s="18"/>
    </row>
    <row r="200" spans="1:8" ht="37.5">
      <c r="A200" s="25" t="s">
        <v>433</v>
      </c>
      <c r="B200" s="29" t="s">
        <v>389</v>
      </c>
      <c r="C200" s="17" t="s">
        <v>178</v>
      </c>
      <c r="D200" s="18"/>
      <c r="E200" s="18"/>
      <c r="F200" s="18"/>
      <c r="G200" s="18"/>
      <c r="H200" s="18"/>
    </row>
    <row r="201" spans="1:8" ht="37.5">
      <c r="A201" s="25" t="s">
        <v>434</v>
      </c>
      <c r="B201" s="28" t="s">
        <v>435</v>
      </c>
      <c r="C201" s="17" t="s">
        <v>178</v>
      </c>
      <c r="D201" s="18"/>
      <c r="E201" s="18"/>
      <c r="F201" s="18"/>
      <c r="G201" s="18"/>
      <c r="H201" s="18"/>
    </row>
    <row r="202" spans="1:8" ht="37.5">
      <c r="A202" s="25" t="s">
        <v>436</v>
      </c>
      <c r="B202" s="29" t="s">
        <v>389</v>
      </c>
      <c r="C202" s="17" t="s">
        <v>178</v>
      </c>
      <c r="D202" s="18"/>
      <c r="E202" s="18"/>
      <c r="F202" s="18"/>
      <c r="G202" s="18"/>
      <c r="H202" s="18"/>
    </row>
    <row r="203" spans="1:8" ht="37.5">
      <c r="A203" s="25" t="s">
        <v>437</v>
      </c>
      <c r="B203" s="19" t="s">
        <v>438</v>
      </c>
      <c r="C203" s="17" t="s">
        <v>178</v>
      </c>
      <c r="D203" s="18"/>
      <c r="E203" s="18"/>
      <c r="F203" s="18"/>
      <c r="G203" s="18"/>
      <c r="H203" s="18"/>
    </row>
    <row r="204" spans="1:8" ht="37.5">
      <c r="A204" s="25" t="s">
        <v>439</v>
      </c>
      <c r="B204" s="28" t="s">
        <v>389</v>
      </c>
      <c r="C204" s="17" t="s">
        <v>178</v>
      </c>
      <c r="D204" s="18"/>
      <c r="E204" s="18"/>
      <c r="F204" s="18"/>
      <c r="G204" s="18"/>
      <c r="H204" s="18"/>
    </row>
    <row r="205" spans="1:8" ht="37.5">
      <c r="A205" s="25" t="s">
        <v>440</v>
      </c>
      <c r="B205" s="19" t="s">
        <v>441</v>
      </c>
      <c r="C205" s="17" t="s">
        <v>178</v>
      </c>
      <c r="D205" s="18"/>
      <c r="E205" s="18"/>
      <c r="F205" s="18"/>
      <c r="G205" s="18"/>
      <c r="H205" s="18"/>
    </row>
    <row r="206" spans="1:8" ht="37.5">
      <c r="A206" s="25" t="s">
        <v>442</v>
      </c>
      <c r="B206" s="28" t="s">
        <v>389</v>
      </c>
      <c r="C206" s="17" t="s">
        <v>178</v>
      </c>
      <c r="D206" s="18"/>
      <c r="E206" s="18"/>
      <c r="F206" s="18"/>
      <c r="G206" s="18"/>
      <c r="H206" s="18"/>
    </row>
    <row r="207" spans="1:8" ht="37.5">
      <c r="A207" s="25" t="s">
        <v>443</v>
      </c>
      <c r="B207" s="19" t="s">
        <v>444</v>
      </c>
      <c r="C207" s="17" t="s">
        <v>178</v>
      </c>
      <c r="D207" s="18"/>
      <c r="E207" s="18"/>
      <c r="F207" s="18"/>
      <c r="G207" s="18"/>
      <c r="H207" s="18"/>
    </row>
    <row r="208" spans="1:8" ht="37.5">
      <c r="A208" s="25" t="s">
        <v>445</v>
      </c>
      <c r="B208" s="28" t="s">
        <v>389</v>
      </c>
      <c r="C208" s="17" t="s">
        <v>178</v>
      </c>
      <c r="D208" s="18"/>
      <c r="E208" s="18"/>
      <c r="F208" s="18"/>
      <c r="G208" s="18"/>
      <c r="H208" s="18"/>
    </row>
    <row r="209" spans="1:8" ht="37.5">
      <c r="A209" s="25" t="s">
        <v>446</v>
      </c>
      <c r="B209" s="19" t="s">
        <v>447</v>
      </c>
      <c r="C209" s="17" t="s">
        <v>178</v>
      </c>
      <c r="D209" s="18"/>
      <c r="E209" s="18"/>
      <c r="F209" s="18"/>
      <c r="G209" s="18"/>
      <c r="H209" s="18"/>
    </row>
    <row r="210" spans="1:8" ht="37.5">
      <c r="A210" s="25" t="s">
        <v>448</v>
      </c>
      <c r="B210" s="28" t="s">
        <v>389</v>
      </c>
      <c r="C210" s="17" t="s">
        <v>178</v>
      </c>
      <c r="D210" s="18"/>
      <c r="E210" s="18"/>
      <c r="F210" s="18"/>
      <c r="G210" s="18"/>
      <c r="H210" s="18"/>
    </row>
    <row r="211" spans="1:8" ht="37.5">
      <c r="A211" s="25" t="s">
        <v>449</v>
      </c>
      <c r="B211" s="19" t="s">
        <v>450</v>
      </c>
      <c r="C211" s="17" t="s">
        <v>178</v>
      </c>
      <c r="D211" s="18"/>
      <c r="E211" s="18"/>
      <c r="F211" s="18"/>
      <c r="G211" s="18"/>
      <c r="H211" s="18"/>
    </row>
    <row r="212" spans="1:8" ht="37.5">
      <c r="A212" s="25" t="s">
        <v>451</v>
      </c>
      <c r="B212" s="28" t="s">
        <v>389</v>
      </c>
      <c r="C212" s="17" t="s">
        <v>178</v>
      </c>
      <c r="D212" s="18"/>
      <c r="E212" s="18"/>
      <c r="F212" s="18"/>
      <c r="G212" s="18"/>
      <c r="H212" s="18"/>
    </row>
    <row r="213" spans="1:8" ht="37.5">
      <c r="A213" s="25" t="s">
        <v>452</v>
      </c>
      <c r="B213" s="19" t="s">
        <v>453</v>
      </c>
      <c r="C213" s="17" t="s">
        <v>178</v>
      </c>
      <c r="D213" s="18"/>
      <c r="E213" s="18"/>
      <c r="F213" s="18"/>
      <c r="G213" s="18"/>
      <c r="H213" s="18"/>
    </row>
    <row r="214" spans="1:8" ht="37.5">
      <c r="A214" s="25" t="s">
        <v>454</v>
      </c>
      <c r="B214" s="28" t="s">
        <v>389</v>
      </c>
      <c r="C214" s="17" t="s">
        <v>178</v>
      </c>
      <c r="D214" s="18"/>
      <c r="E214" s="18"/>
      <c r="F214" s="18"/>
      <c r="G214" s="18"/>
      <c r="H214" s="18"/>
    </row>
    <row r="215" spans="1:8" ht="37.5">
      <c r="A215" s="25" t="s">
        <v>455</v>
      </c>
      <c r="B215" s="19" t="s">
        <v>456</v>
      </c>
      <c r="C215" s="17" t="s">
        <v>178</v>
      </c>
      <c r="D215" s="18"/>
      <c r="E215" s="18"/>
      <c r="F215" s="18"/>
      <c r="G215" s="18"/>
      <c r="H215" s="18"/>
    </row>
    <row r="216" spans="1:8" ht="37.5">
      <c r="A216" s="25" t="s">
        <v>457</v>
      </c>
      <c r="B216" s="28" t="s">
        <v>389</v>
      </c>
      <c r="C216" s="17" t="s">
        <v>178</v>
      </c>
      <c r="D216" s="18"/>
      <c r="E216" s="18"/>
      <c r="F216" s="18"/>
      <c r="G216" s="18"/>
      <c r="H216" s="18"/>
    </row>
    <row r="217" spans="1:8" ht="37.5">
      <c r="A217" s="25" t="s">
        <v>458</v>
      </c>
      <c r="B217" s="27" t="s">
        <v>459</v>
      </c>
      <c r="C217" s="17" t="s">
        <v>30</v>
      </c>
      <c r="D217" s="18"/>
      <c r="E217" s="18"/>
      <c r="F217" s="18"/>
      <c r="G217" s="18"/>
      <c r="H217" s="18"/>
    </row>
    <row r="218" spans="1:8">
      <c r="A218" s="25" t="s">
        <v>460</v>
      </c>
      <c r="B218" s="19" t="s">
        <v>461</v>
      </c>
      <c r="C218" s="17" t="s">
        <v>30</v>
      </c>
      <c r="D218" s="18"/>
      <c r="E218" s="18"/>
      <c r="F218" s="18"/>
      <c r="G218" s="18"/>
      <c r="H218" s="18"/>
    </row>
    <row r="219" spans="1:8" ht="37.5">
      <c r="A219" s="25" t="s">
        <v>462</v>
      </c>
      <c r="B219" s="19" t="s">
        <v>463</v>
      </c>
      <c r="C219" s="17" t="s">
        <v>30</v>
      </c>
      <c r="D219" s="18"/>
      <c r="E219" s="18"/>
      <c r="F219" s="18"/>
      <c r="G219" s="18"/>
      <c r="H219" s="18"/>
    </row>
    <row r="220" spans="1:8" ht="37.5">
      <c r="A220" s="25" t="s">
        <v>464</v>
      </c>
      <c r="B220" s="19" t="s">
        <v>465</v>
      </c>
      <c r="C220" s="17" t="s">
        <v>30</v>
      </c>
      <c r="D220" s="18"/>
      <c r="E220" s="18"/>
      <c r="F220" s="18"/>
      <c r="G220" s="18"/>
      <c r="H220" s="18"/>
    </row>
    <row r="221" spans="1:8" ht="37.5">
      <c r="A221" s="25" t="s">
        <v>466</v>
      </c>
      <c r="B221" s="19" t="s">
        <v>467</v>
      </c>
      <c r="C221" s="17" t="s">
        <v>30</v>
      </c>
      <c r="D221" s="18"/>
      <c r="E221" s="18"/>
      <c r="F221" s="18"/>
      <c r="G221" s="18"/>
      <c r="H221" s="18"/>
    </row>
    <row r="222" spans="1:8">
      <c r="A222" s="25" t="s">
        <v>468</v>
      </c>
      <c r="B222" s="19" t="s">
        <v>469</v>
      </c>
      <c r="C222" s="17" t="s">
        <v>30</v>
      </c>
      <c r="D222" s="18"/>
      <c r="E222" s="18"/>
      <c r="F222" s="18"/>
      <c r="G222" s="18"/>
      <c r="H222" s="18"/>
    </row>
    <row r="223" spans="1:8">
      <c r="A223" s="25" t="s">
        <v>470</v>
      </c>
      <c r="B223" s="19" t="s">
        <v>471</v>
      </c>
      <c r="C223" s="17" t="s">
        <v>30</v>
      </c>
      <c r="D223" s="18"/>
      <c r="E223" s="18"/>
      <c r="F223" s="18"/>
      <c r="G223" s="18"/>
      <c r="H223" s="18"/>
    </row>
    <row r="224" spans="1:8">
      <c r="A224" s="25" t="s">
        <v>472</v>
      </c>
      <c r="B224" s="19" t="s">
        <v>473</v>
      </c>
      <c r="C224" s="17" t="s">
        <v>30</v>
      </c>
      <c r="D224" s="18"/>
      <c r="E224" s="18"/>
      <c r="F224" s="18"/>
      <c r="G224" s="18"/>
      <c r="H224" s="18"/>
    </row>
    <row r="225" spans="1:8">
      <c r="A225" s="25" t="s">
        <v>474</v>
      </c>
      <c r="B225" s="19" t="s">
        <v>475</v>
      </c>
      <c r="C225" s="17" t="s">
        <v>30</v>
      </c>
      <c r="D225" s="18"/>
      <c r="E225" s="18"/>
      <c r="F225" s="18"/>
      <c r="G225" s="18"/>
      <c r="H225" s="18"/>
    </row>
    <row r="226" spans="1:8">
      <c r="A226" s="25" t="s">
        <v>476</v>
      </c>
      <c r="B226" s="19" t="s">
        <v>477</v>
      </c>
      <c r="C226" s="17" t="s">
        <v>30</v>
      </c>
      <c r="D226" s="18"/>
      <c r="E226" s="18"/>
      <c r="F226" s="18"/>
      <c r="G226" s="18"/>
      <c r="H226" s="18"/>
    </row>
    <row r="227" spans="1:8" ht="37.5">
      <c r="A227" s="25" t="s">
        <v>478</v>
      </c>
      <c r="B227" s="19" t="s">
        <v>479</v>
      </c>
      <c r="C227" s="17" t="s">
        <v>30</v>
      </c>
      <c r="D227" s="18"/>
      <c r="E227" s="18"/>
      <c r="F227" s="18"/>
      <c r="G227" s="18"/>
      <c r="H227" s="18"/>
    </row>
    <row r="228" spans="1:8">
      <c r="A228" s="25" t="s">
        <v>480</v>
      </c>
      <c r="B228" s="28" t="s">
        <v>202</v>
      </c>
      <c r="C228" s="17" t="s">
        <v>30</v>
      </c>
      <c r="D228" s="18"/>
      <c r="E228" s="18"/>
      <c r="F228" s="18"/>
      <c r="G228" s="18"/>
      <c r="H228" s="18"/>
    </row>
    <row r="229" spans="1:8">
      <c r="A229" s="25" t="s">
        <v>481</v>
      </c>
      <c r="B229" s="28" t="s">
        <v>204</v>
      </c>
      <c r="C229" s="17" t="s">
        <v>30</v>
      </c>
      <c r="D229" s="18"/>
      <c r="E229" s="18"/>
      <c r="F229" s="18"/>
      <c r="G229" s="18"/>
      <c r="H229" s="18"/>
    </row>
    <row r="230" spans="1:8" ht="18.75" customHeight="1">
      <c r="A230" s="359" t="s">
        <v>482</v>
      </c>
      <c r="B230" s="361"/>
      <c r="C230" s="361"/>
      <c r="D230" s="361"/>
      <c r="E230" s="361"/>
      <c r="F230" s="361"/>
      <c r="G230" s="361"/>
      <c r="H230" s="360"/>
    </row>
    <row r="231" spans="1:8" ht="37.5">
      <c r="A231" s="25" t="s">
        <v>483</v>
      </c>
      <c r="B231" s="27" t="s">
        <v>484</v>
      </c>
      <c r="C231" s="17" t="s">
        <v>383</v>
      </c>
      <c r="D231" s="17" t="s">
        <v>485</v>
      </c>
      <c r="E231" s="17" t="s">
        <v>485</v>
      </c>
      <c r="F231" s="18"/>
      <c r="G231" s="17" t="s">
        <v>485</v>
      </c>
      <c r="H231" s="17" t="s">
        <v>485</v>
      </c>
    </row>
    <row r="232" spans="1:8">
      <c r="A232" s="25" t="s">
        <v>486</v>
      </c>
      <c r="B232" s="27" t="s">
        <v>487</v>
      </c>
      <c r="C232" s="17" t="s">
        <v>61</v>
      </c>
      <c r="D232" s="18"/>
      <c r="E232" s="18"/>
      <c r="F232" s="18"/>
      <c r="G232" s="18"/>
      <c r="H232" s="18"/>
    </row>
    <row r="233" spans="1:8">
      <c r="A233" s="25" t="s">
        <v>488</v>
      </c>
      <c r="B233" s="27" t="s">
        <v>489</v>
      </c>
      <c r="C233" s="17" t="s">
        <v>490</v>
      </c>
      <c r="D233" s="18"/>
      <c r="E233" s="18"/>
      <c r="F233" s="18"/>
      <c r="G233" s="18"/>
      <c r="H233" s="18"/>
    </row>
    <row r="234" spans="1:8">
      <c r="A234" s="25" t="s">
        <v>491</v>
      </c>
      <c r="B234" s="27" t="s">
        <v>492</v>
      </c>
      <c r="C234" s="17" t="s">
        <v>61</v>
      </c>
      <c r="D234" s="18"/>
      <c r="E234" s="18"/>
      <c r="F234" s="18"/>
      <c r="G234" s="18"/>
      <c r="H234" s="18"/>
    </row>
    <row r="235" spans="1:8">
      <c r="A235" s="25" t="s">
        <v>493</v>
      </c>
      <c r="B235" s="27" t="s">
        <v>494</v>
      </c>
      <c r="C235" s="17" t="s">
        <v>490</v>
      </c>
      <c r="D235" s="18"/>
      <c r="E235" s="18"/>
      <c r="F235" s="18"/>
      <c r="G235" s="18"/>
      <c r="H235" s="18"/>
    </row>
    <row r="236" spans="1:8">
      <c r="A236" s="25" t="s">
        <v>495</v>
      </c>
      <c r="B236" s="27" t="s">
        <v>496</v>
      </c>
      <c r="C236" s="17" t="s">
        <v>497</v>
      </c>
      <c r="D236" s="18"/>
      <c r="E236" s="18"/>
      <c r="F236" s="18"/>
      <c r="G236" s="18"/>
      <c r="H236" s="18"/>
    </row>
    <row r="237" spans="1:8">
      <c r="A237" s="25" t="s">
        <v>498</v>
      </c>
      <c r="B237" s="27" t="s">
        <v>499</v>
      </c>
      <c r="C237" s="17" t="s">
        <v>383</v>
      </c>
      <c r="D237" s="17" t="s">
        <v>485</v>
      </c>
      <c r="E237" s="17" t="s">
        <v>485</v>
      </c>
      <c r="F237" s="18"/>
      <c r="G237" s="17" t="s">
        <v>485</v>
      </c>
      <c r="H237" s="17" t="s">
        <v>485</v>
      </c>
    </row>
    <row r="238" spans="1:8">
      <c r="A238" s="25" t="s">
        <v>500</v>
      </c>
      <c r="B238" s="19" t="s">
        <v>501</v>
      </c>
      <c r="C238" s="17" t="s">
        <v>497</v>
      </c>
      <c r="D238" s="18"/>
      <c r="E238" s="18"/>
      <c r="F238" s="18"/>
      <c r="G238" s="18"/>
      <c r="H238" s="18"/>
    </row>
    <row r="239" spans="1:8">
      <c r="A239" s="25" t="s">
        <v>502</v>
      </c>
      <c r="B239" s="19" t="s">
        <v>503</v>
      </c>
      <c r="C239" s="17" t="s">
        <v>504</v>
      </c>
      <c r="D239" s="18"/>
      <c r="E239" s="18"/>
      <c r="F239" s="18"/>
      <c r="G239" s="18"/>
      <c r="H239" s="18"/>
    </row>
    <row r="240" spans="1:8">
      <c r="A240" s="25" t="s">
        <v>505</v>
      </c>
      <c r="B240" s="27" t="s">
        <v>506</v>
      </c>
      <c r="C240" s="17" t="s">
        <v>383</v>
      </c>
      <c r="D240" s="17" t="s">
        <v>485</v>
      </c>
      <c r="E240" s="17" t="s">
        <v>485</v>
      </c>
      <c r="F240" s="18"/>
      <c r="G240" s="17" t="s">
        <v>485</v>
      </c>
      <c r="H240" s="17" t="s">
        <v>485</v>
      </c>
    </row>
    <row r="241" spans="1:8">
      <c r="A241" s="25" t="s">
        <v>507</v>
      </c>
      <c r="B241" s="19" t="s">
        <v>501</v>
      </c>
      <c r="C241" s="17" t="s">
        <v>497</v>
      </c>
      <c r="D241" s="18"/>
      <c r="E241" s="18"/>
      <c r="F241" s="18"/>
      <c r="G241" s="18"/>
      <c r="H241" s="18"/>
    </row>
    <row r="242" spans="1:8">
      <c r="A242" s="25" t="s">
        <v>508</v>
      </c>
      <c r="B242" s="19" t="s">
        <v>509</v>
      </c>
      <c r="C242" s="17" t="s">
        <v>61</v>
      </c>
      <c r="D242" s="18"/>
      <c r="E242" s="18"/>
      <c r="F242" s="18"/>
      <c r="G242" s="18"/>
      <c r="H242" s="18"/>
    </row>
    <row r="243" spans="1:8">
      <c r="A243" s="25" t="s">
        <v>510</v>
      </c>
      <c r="B243" s="19" t="s">
        <v>503</v>
      </c>
      <c r="C243" s="17" t="s">
        <v>504</v>
      </c>
      <c r="D243" s="18"/>
      <c r="E243" s="18"/>
      <c r="F243" s="18"/>
      <c r="G243" s="18"/>
      <c r="H243" s="18"/>
    </row>
    <row r="244" spans="1:8">
      <c r="A244" s="25" t="s">
        <v>511</v>
      </c>
      <c r="B244" s="27" t="s">
        <v>512</v>
      </c>
      <c r="C244" s="17" t="s">
        <v>383</v>
      </c>
      <c r="D244" s="17" t="s">
        <v>485</v>
      </c>
      <c r="E244" s="17" t="s">
        <v>485</v>
      </c>
      <c r="F244" s="18"/>
      <c r="G244" s="17" t="s">
        <v>485</v>
      </c>
      <c r="H244" s="17" t="s">
        <v>485</v>
      </c>
    </row>
    <row r="245" spans="1:8">
      <c r="A245" s="25" t="s">
        <v>513</v>
      </c>
      <c r="B245" s="19" t="s">
        <v>501</v>
      </c>
      <c r="C245" s="17" t="s">
        <v>497</v>
      </c>
      <c r="D245" s="18"/>
      <c r="E245" s="18"/>
      <c r="F245" s="18"/>
      <c r="G245" s="18"/>
      <c r="H245" s="18"/>
    </row>
    <row r="246" spans="1:8">
      <c r="A246" s="25" t="s">
        <v>514</v>
      </c>
      <c r="B246" s="19" t="s">
        <v>503</v>
      </c>
      <c r="C246" s="17" t="s">
        <v>504</v>
      </c>
      <c r="D246" s="18"/>
      <c r="E246" s="18"/>
      <c r="F246" s="18"/>
      <c r="G246" s="18"/>
      <c r="H246" s="18"/>
    </row>
    <row r="247" spans="1:8">
      <c r="A247" s="25" t="s">
        <v>515</v>
      </c>
      <c r="B247" s="27" t="s">
        <v>516</v>
      </c>
      <c r="C247" s="17" t="s">
        <v>383</v>
      </c>
      <c r="D247" s="17" t="s">
        <v>485</v>
      </c>
      <c r="E247" s="17" t="s">
        <v>485</v>
      </c>
      <c r="F247" s="18"/>
      <c r="G247" s="17" t="s">
        <v>485</v>
      </c>
      <c r="H247" s="17" t="s">
        <v>485</v>
      </c>
    </row>
    <row r="248" spans="1:8">
      <c r="A248" s="25" t="s">
        <v>517</v>
      </c>
      <c r="B248" s="27" t="s">
        <v>501</v>
      </c>
      <c r="C248" s="17" t="s">
        <v>497</v>
      </c>
      <c r="D248" s="18"/>
      <c r="E248" s="18"/>
      <c r="F248" s="18"/>
      <c r="G248" s="18"/>
      <c r="H248" s="18"/>
    </row>
    <row r="249" spans="1:8">
      <c r="A249" s="25" t="s">
        <v>518</v>
      </c>
      <c r="B249" s="27" t="s">
        <v>509</v>
      </c>
      <c r="C249" s="17" t="s">
        <v>61</v>
      </c>
      <c r="D249" s="18"/>
      <c r="E249" s="18"/>
      <c r="F249" s="18"/>
      <c r="G249" s="18"/>
      <c r="H249" s="18"/>
    </row>
    <row r="250" spans="1:8">
      <c r="A250" s="25" t="s">
        <v>519</v>
      </c>
      <c r="B250" s="27" t="s">
        <v>503</v>
      </c>
      <c r="C250" s="17" t="s">
        <v>504</v>
      </c>
      <c r="D250" s="18"/>
      <c r="E250" s="18"/>
      <c r="F250" s="18"/>
      <c r="G250" s="18"/>
      <c r="H250" s="18"/>
    </row>
    <row r="251" spans="1:8">
      <c r="A251" s="25" t="s">
        <v>520</v>
      </c>
      <c r="B251" s="18" t="s">
        <v>521</v>
      </c>
      <c r="C251" s="17" t="s">
        <v>383</v>
      </c>
      <c r="D251" s="17" t="s">
        <v>485</v>
      </c>
      <c r="E251" s="17" t="s">
        <v>485</v>
      </c>
      <c r="F251" s="18"/>
      <c r="G251" s="17" t="s">
        <v>485</v>
      </c>
      <c r="H251" s="17" t="s">
        <v>485</v>
      </c>
    </row>
    <row r="252" spans="1:8" ht="37.5">
      <c r="A252" s="25" t="s">
        <v>522</v>
      </c>
      <c r="B252" s="27" t="s">
        <v>523</v>
      </c>
      <c r="C252" s="17" t="s">
        <v>497</v>
      </c>
      <c r="D252" s="18"/>
      <c r="E252" s="18"/>
      <c r="F252" s="18"/>
      <c r="G252" s="18"/>
      <c r="H252" s="18"/>
    </row>
    <row r="253" spans="1:8" ht="37.5">
      <c r="A253" s="25" t="s">
        <v>524</v>
      </c>
      <c r="B253" s="27" t="s">
        <v>525</v>
      </c>
      <c r="C253" s="17" t="s">
        <v>497</v>
      </c>
      <c r="D253" s="18"/>
      <c r="E253" s="18"/>
      <c r="F253" s="18"/>
      <c r="G253" s="18"/>
      <c r="H253" s="18"/>
    </row>
    <row r="254" spans="1:8">
      <c r="A254" s="25" t="s">
        <v>526</v>
      </c>
      <c r="B254" s="19" t="s">
        <v>527</v>
      </c>
      <c r="C254" s="17" t="s">
        <v>497</v>
      </c>
      <c r="D254" s="18"/>
      <c r="E254" s="18"/>
      <c r="F254" s="18"/>
      <c r="G254" s="18"/>
      <c r="H254" s="18"/>
    </row>
    <row r="255" spans="1:8" ht="37.5">
      <c r="A255" s="25" t="s">
        <v>528</v>
      </c>
      <c r="B255" s="19" t="s">
        <v>529</v>
      </c>
      <c r="C255" s="17" t="s">
        <v>497</v>
      </c>
      <c r="D255" s="18"/>
      <c r="E255" s="18"/>
      <c r="F255" s="18"/>
      <c r="G255" s="18"/>
      <c r="H255" s="18"/>
    </row>
    <row r="256" spans="1:8" ht="37.5">
      <c r="A256" s="25" t="s">
        <v>530</v>
      </c>
      <c r="B256" s="27" t="s">
        <v>531</v>
      </c>
      <c r="C256" s="17" t="s">
        <v>497</v>
      </c>
      <c r="D256" s="18"/>
      <c r="E256" s="18"/>
      <c r="F256" s="18"/>
      <c r="G256" s="18"/>
      <c r="H256" s="18"/>
    </row>
    <row r="257" spans="1:8" ht="25.5" customHeight="1">
      <c r="A257" s="25" t="s">
        <v>532</v>
      </c>
      <c r="B257" s="27" t="s">
        <v>533</v>
      </c>
      <c r="C257" s="17" t="s">
        <v>61</v>
      </c>
      <c r="D257" s="18"/>
      <c r="E257" s="18"/>
      <c r="F257" s="18"/>
      <c r="G257" s="18"/>
      <c r="H257" s="18"/>
    </row>
    <row r="258" spans="1:8" ht="37.5">
      <c r="A258" s="25" t="s">
        <v>534</v>
      </c>
      <c r="B258" s="19" t="s">
        <v>535</v>
      </c>
      <c r="C258" s="17" t="s">
        <v>61</v>
      </c>
      <c r="D258" s="18"/>
      <c r="E258" s="18"/>
      <c r="F258" s="18"/>
      <c r="G258" s="18"/>
      <c r="H258" s="18"/>
    </row>
    <row r="259" spans="1:8">
      <c r="A259" s="25" t="s">
        <v>536</v>
      </c>
      <c r="B259" s="28" t="s">
        <v>527</v>
      </c>
      <c r="C259" s="17" t="s">
        <v>61</v>
      </c>
      <c r="D259" s="18"/>
      <c r="E259" s="18"/>
      <c r="F259" s="18"/>
      <c r="G259" s="18"/>
      <c r="H259" s="18"/>
    </row>
    <row r="260" spans="1:8" ht="37.5">
      <c r="A260" s="25" t="s">
        <v>537</v>
      </c>
      <c r="B260" s="28" t="s">
        <v>529</v>
      </c>
      <c r="C260" s="17" t="s">
        <v>61</v>
      </c>
      <c r="D260" s="18"/>
      <c r="E260" s="18"/>
      <c r="F260" s="18"/>
      <c r="G260" s="18"/>
      <c r="H260" s="18"/>
    </row>
    <row r="261" spans="1:8" ht="37.5">
      <c r="A261" s="25" t="s">
        <v>538</v>
      </c>
      <c r="B261" s="27" t="s">
        <v>539</v>
      </c>
      <c r="C261" s="17" t="s">
        <v>540</v>
      </c>
      <c r="D261" s="18"/>
      <c r="E261" s="18"/>
      <c r="F261" s="18"/>
      <c r="G261" s="18"/>
      <c r="H261" s="18"/>
    </row>
    <row r="262" spans="1:8" ht="37.5">
      <c r="A262" s="25" t="s">
        <v>541</v>
      </c>
      <c r="B262" s="27" t="s">
        <v>542</v>
      </c>
      <c r="C262" s="17" t="s">
        <v>178</v>
      </c>
      <c r="D262" s="18"/>
      <c r="E262" s="18"/>
      <c r="F262" s="18"/>
      <c r="G262" s="18"/>
      <c r="H262" s="18"/>
    </row>
    <row r="263" spans="1:8">
      <c r="A263" s="25" t="s">
        <v>543</v>
      </c>
      <c r="B263" s="18" t="s">
        <v>544</v>
      </c>
      <c r="C263" s="17" t="s">
        <v>383</v>
      </c>
      <c r="D263" s="17" t="s">
        <v>485</v>
      </c>
      <c r="E263" s="17" t="s">
        <v>485</v>
      </c>
      <c r="F263" s="18"/>
      <c r="G263" s="17" t="s">
        <v>485</v>
      </c>
      <c r="H263" s="17" t="s">
        <v>485</v>
      </c>
    </row>
    <row r="264" spans="1:8">
      <c r="A264" s="25" t="s">
        <v>545</v>
      </c>
      <c r="B264" s="27" t="s">
        <v>546</v>
      </c>
      <c r="C264" s="17" t="s">
        <v>497</v>
      </c>
      <c r="D264" s="18"/>
      <c r="E264" s="18"/>
      <c r="F264" s="18"/>
      <c r="G264" s="18"/>
      <c r="H264" s="18"/>
    </row>
    <row r="265" spans="1:8">
      <c r="A265" s="25" t="s">
        <v>547</v>
      </c>
      <c r="B265" s="27" t="s">
        <v>548</v>
      </c>
      <c r="C265" s="17" t="s">
        <v>490</v>
      </c>
      <c r="D265" s="18"/>
      <c r="E265" s="18"/>
      <c r="F265" s="18"/>
      <c r="G265" s="18"/>
      <c r="H265" s="18"/>
    </row>
    <row r="266" spans="1:8" ht="56.25">
      <c r="A266" s="25" t="s">
        <v>549</v>
      </c>
      <c r="B266" s="27" t="s">
        <v>550</v>
      </c>
      <c r="C266" s="17" t="s">
        <v>178</v>
      </c>
      <c r="D266" s="18"/>
      <c r="E266" s="18"/>
      <c r="F266" s="18"/>
      <c r="G266" s="18"/>
      <c r="H266" s="18"/>
    </row>
    <row r="267" spans="1:8" ht="37.5">
      <c r="A267" s="25" t="s">
        <v>551</v>
      </c>
      <c r="B267" s="27" t="s">
        <v>552</v>
      </c>
      <c r="C267" s="17" t="s">
        <v>178</v>
      </c>
      <c r="D267" s="18"/>
      <c r="E267" s="18"/>
      <c r="F267" s="18"/>
      <c r="G267" s="18"/>
      <c r="H267" s="18"/>
    </row>
    <row r="268" spans="1:8">
      <c r="A268" s="25" t="s">
        <v>553</v>
      </c>
      <c r="B268" s="18" t="s">
        <v>554</v>
      </c>
      <c r="C268" s="17" t="s">
        <v>383</v>
      </c>
      <c r="D268" s="17" t="s">
        <v>485</v>
      </c>
      <c r="E268" s="17" t="s">
        <v>485</v>
      </c>
      <c r="F268" s="18"/>
      <c r="G268" s="17" t="s">
        <v>485</v>
      </c>
      <c r="H268" s="17" t="s">
        <v>485</v>
      </c>
    </row>
    <row r="269" spans="1:8" ht="37.5">
      <c r="A269" s="25" t="s">
        <v>555</v>
      </c>
      <c r="B269" s="27" t="s">
        <v>556</v>
      </c>
      <c r="C269" s="17" t="s">
        <v>61</v>
      </c>
      <c r="D269" s="18"/>
      <c r="E269" s="18"/>
      <c r="F269" s="18"/>
      <c r="G269" s="18"/>
      <c r="H269" s="18"/>
    </row>
    <row r="270" spans="1:8" ht="75">
      <c r="A270" s="25" t="s">
        <v>557</v>
      </c>
      <c r="B270" s="19" t="s">
        <v>558</v>
      </c>
      <c r="C270" s="17" t="s">
        <v>61</v>
      </c>
      <c r="D270" s="18"/>
      <c r="E270" s="18"/>
      <c r="F270" s="18"/>
      <c r="G270" s="18"/>
      <c r="H270" s="18"/>
    </row>
    <row r="271" spans="1:8" ht="75">
      <c r="A271" s="25" t="s">
        <v>559</v>
      </c>
      <c r="B271" s="19" t="s">
        <v>560</v>
      </c>
      <c r="C271" s="17" t="s">
        <v>61</v>
      </c>
      <c r="D271" s="18"/>
      <c r="E271" s="18"/>
      <c r="F271" s="18"/>
      <c r="G271" s="18"/>
      <c r="H271" s="18"/>
    </row>
    <row r="272" spans="1:8" ht="37.5">
      <c r="A272" s="25" t="s">
        <v>561</v>
      </c>
      <c r="B272" s="19" t="s">
        <v>562</v>
      </c>
      <c r="C272" s="17" t="s">
        <v>61</v>
      </c>
      <c r="D272" s="18"/>
      <c r="E272" s="18"/>
      <c r="F272" s="18"/>
      <c r="G272" s="18"/>
      <c r="H272" s="18"/>
    </row>
    <row r="273" spans="1:8">
      <c r="A273" s="25" t="s">
        <v>563</v>
      </c>
      <c r="B273" s="27" t="s">
        <v>564</v>
      </c>
      <c r="C273" s="17" t="s">
        <v>497</v>
      </c>
      <c r="D273" s="18"/>
      <c r="E273" s="18"/>
      <c r="F273" s="18"/>
      <c r="G273" s="18"/>
      <c r="H273" s="18"/>
    </row>
    <row r="274" spans="1:8" ht="37.5">
      <c r="A274" s="25" t="s">
        <v>565</v>
      </c>
      <c r="B274" s="19" t="s">
        <v>566</v>
      </c>
      <c r="C274" s="17" t="s">
        <v>497</v>
      </c>
      <c r="D274" s="18"/>
      <c r="E274" s="18"/>
      <c r="F274" s="18"/>
      <c r="G274" s="18"/>
      <c r="H274" s="18"/>
    </row>
    <row r="275" spans="1:8">
      <c r="A275" s="25" t="s">
        <v>567</v>
      </c>
      <c r="B275" s="19" t="s">
        <v>568</v>
      </c>
      <c r="C275" s="17" t="s">
        <v>497</v>
      </c>
      <c r="D275" s="18"/>
      <c r="E275" s="18"/>
      <c r="F275" s="18"/>
      <c r="G275" s="18"/>
      <c r="H275" s="18"/>
    </row>
    <row r="276" spans="1:8" ht="37.5">
      <c r="A276" s="25" t="s">
        <v>569</v>
      </c>
      <c r="B276" s="27" t="s">
        <v>570</v>
      </c>
      <c r="C276" s="17" t="s">
        <v>178</v>
      </c>
      <c r="D276" s="18"/>
      <c r="E276" s="18"/>
      <c r="F276" s="18"/>
      <c r="G276" s="18"/>
      <c r="H276" s="18"/>
    </row>
    <row r="277" spans="1:8" ht="37.5">
      <c r="A277" s="25" t="s">
        <v>571</v>
      </c>
      <c r="B277" s="19" t="s">
        <v>202</v>
      </c>
      <c r="C277" s="17" t="s">
        <v>178</v>
      </c>
      <c r="D277" s="18"/>
      <c r="E277" s="18"/>
      <c r="F277" s="18"/>
      <c r="G277" s="18"/>
      <c r="H277" s="18"/>
    </row>
    <row r="278" spans="1:8" ht="37.5">
      <c r="A278" s="25" t="s">
        <v>572</v>
      </c>
      <c r="B278" s="19" t="s">
        <v>204</v>
      </c>
      <c r="C278" s="17" t="s">
        <v>178</v>
      </c>
      <c r="D278" s="18"/>
      <c r="E278" s="18"/>
      <c r="F278" s="18"/>
      <c r="G278" s="18"/>
      <c r="H278" s="18"/>
    </row>
    <row r="279" spans="1:8">
      <c r="A279" s="25" t="s">
        <v>573</v>
      </c>
      <c r="B279" s="18" t="s">
        <v>574</v>
      </c>
      <c r="C279" s="17" t="s">
        <v>575</v>
      </c>
      <c r="D279" s="18"/>
      <c r="E279" s="18"/>
      <c r="F279" s="18"/>
      <c r="G279" s="18"/>
      <c r="H279" s="18"/>
    </row>
    <row r="280" spans="1:8" ht="18.75" customHeight="1">
      <c r="A280" s="359" t="s">
        <v>576</v>
      </c>
      <c r="B280" s="361"/>
      <c r="C280" s="361"/>
      <c r="D280" s="361"/>
      <c r="E280" s="361"/>
      <c r="F280" s="361"/>
      <c r="G280" s="361"/>
      <c r="H280" s="360"/>
    </row>
    <row r="281" spans="1:8">
      <c r="A281" s="362" t="s">
        <v>168</v>
      </c>
      <c r="B281" s="354" t="s">
        <v>169</v>
      </c>
      <c r="C281" s="354" t="s">
        <v>170</v>
      </c>
      <c r="D281" s="354" t="s">
        <v>171</v>
      </c>
      <c r="E281" s="354"/>
      <c r="F281" s="354" t="s">
        <v>577</v>
      </c>
      <c r="G281" s="354"/>
      <c r="H281" s="354" t="s">
        <v>20</v>
      </c>
    </row>
    <row r="282" spans="1:8" ht="37.5">
      <c r="A282" s="362"/>
      <c r="B282" s="354"/>
      <c r="C282" s="354"/>
      <c r="D282" s="17" t="s">
        <v>21</v>
      </c>
      <c r="E282" s="17" t="s">
        <v>22</v>
      </c>
      <c r="F282" s="17" t="s">
        <v>173</v>
      </c>
      <c r="G282" s="17" t="s">
        <v>174</v>
      </c>
      <c r="H282" s="354"/>
    </row>
    <row r="283" spans="1:8">
      <c r="A283" s="25">
        <v>1</v>
      </c>
      <c r="B283" s="17">
        <v>2</v>
      </c>
      <c r="C283" s="17">
        <v>3</v>
      </c>
      <c r="D283" s="17">
        <v>4</v>
      </c>
      <c r="E283" s="17">
        <v>5</v>
      </c>
      <c r="F283" s="17">
        <v>6</v>
      </c>
      <c r="G283" s="17">
        <v>7</v>
      </c>
      <c r="H283" s="17">
        <v>8</v>
      </c>
    </row>
    <row r="284" spans="1:8" ht="37.5" customHeight="1">
      <c r="A284" s="359" t="s">
        <v>578</v>
      </c>
      <c r="B284" s="360"/>
      <c r="C284" s="17" t="s">
        <v>178</v>
      </c>
      <c r="D284" s="18"/>
      <c r="E284" s="18"/>
      <c r="F284" s="18"/>
      <c r="G284" s="18"/>
      <c r="H284" s="18"/>
    </row>
    <row r="285" spans="1:8" ht="37.5">
      <c r="A285" s="25" t="s">
        <v>176</v>
      </c>
      <c r="B285" s="18" t="s">
        <v>579</v>
      </c>
      <c r="C285" s="17" t="s">
        <v>178</v>
      </c>
      <c r="D285" s="18"/>
      <c r="E285" s="18"/>
      <c r="F285" s="18"/>
      <c r="G285" s="18"/>
      <c r="H285" s="18"/>
    </row>
    <row r="286" spans="1:8" ht="37.5">
      <c r="A286" s="25" t="s">
        <v>179</v>
      </c>
      <c r="B286" s="27" t="s">
        <v>580</v>
      </c>
      <c r="C286" s="17" t="s">
        <v>178</v>
      </c>
      <c r="D286" s="18"/>
      <c r="E286" s="18"/>
      <c r="F286" s="18"/>
      <c r="G286" s="18"/>
      <c r="H286" s="18"/>
    </row>
    <row r="287" spans="1:8" ht="37.5">
      <c r="A287" s="25" t="s">
        <v>181</v>
      </c>
      <c r="B287" s="19" t="s">
        <v>581</v>
      </c>
      <c r="C287" s="17" t="s">
        <v>178</v>
      </c>
      <c r="D287" s="18"/>
      <c r="E287" s="18"/>
      <c r="F287" s="18"/>
      <c r="G287" s="18"/>
      <c r="H287" s="18"/>
    </row>
    <row r="288" spans="1:8" ht="37.5">
      <c r="A288" s="25" t="s">
        <v>582</v>
      </c>
      <c r="B288" s="28" t="s">
        <v>583</v>
      </c>
      <c r="C288" s="17" t="s">
        <v>178</v>
      </c>
      <c r="D288" s="18"/>
      <c r="E288" s="18"/>
      <c r="F288" s="18"/>
      <c r="G288" s="18"/>
      <c r="H288" s="18"/>
    </row>
    <row r="289" spans="1:8" ht="37.5">
      <c r="A289" s="25" t="s">
        <v>584</v>
      </c>
      <c r="B289" s="28" t="s">
        <v>182</v>
      </c>
      <c r="C289" s="17" t="s">
        <v>178</v>
      </c>
      <c r="D289" s="18"/>
      <c r="E289" s="18"/>
      <c r="F289" s="18"/>
      <c r="G289" s="18"/>
      <c r="H289" s="18"/>
    </row>
    <row r="290" spans="1:8" ht="37.5">
      <c r="A290" s="25" t="s">
        <v>585</v>
      </c>
      <c r="B290" s="28" t="s">
        <v>184</v>
      </c>
      <c r="C290" s="17" t="s">
        <v>178</v>
      </c>
      <c r="D290" s="18"/>
      <c r="E290" s="18"/>
      <c r="F290" s="18"/>
      <c r="G290" s="18"/>
      <c r="H290" s="18"/>
    </row>
    <row r="291" spans="1:8" ht="37.5">
      <c r="A291" s="25" t="s">
        <v>586</v>
      </c>
      <c r="B291" s="28" t="s">
        <v>186</v>
      </c>
      <c r="C291" s="17" t="s">
        <v>178</v>
      </c>
      <c r="D291" s="18"/>
      <c r="E291" s="18"/>
      <c r="F291" s="18"/>
      <c r="G291" s="18"/>
      <c r="H291" s="18"/>
    </row>
    <row r="292" spans="1:8" ht="37.5">
      <c r="A292" s="25" t="s">
        <v>587</v>
      </c>
      <c r="B292" s="19" t="s">
        <v>588</v>
      </c>
      <c r="C292" s="17" t="s">
        <v>178</v>
      </c>
      <c r="D292" s="18"/>
      <c r="E292" s="18"/>
      <c r="F292" s="18"/>
      <c r="G292" s="18"/>
      <c r="H292" s="18"/>
    </row>
    <row r="293" spans="1:8" ht="37.5">
      <c r="A293" s="25" t="s">
        <v>589</v>
      </c>
      <c r="B293" s="19" t="s">
        <v>590</v>
      </c>
      <c r="C293" s="17" t="s">
        <v>178</v>
      </c>
      <c r="D293" s="18"/>
      <c r="E293" s="18"/>
      <c r="F293" s="18"/>
      <c r="G293" s="18"/>
      <c r="H293" s="18"/>
    </row>
    <row r="294" spans="1:8" ht="37.5">
      <c r="A294" s="25" t="s">
        <v>591</v>
      </c>
      <c r="B294" s="19" t="s">
        <v>592</v>
      </c>
      <c r="C294" s="17" t="s">
        <v>178</v>
      </c>
      <c r="D294" s="18"/>
      <c r="E294" s="18"/>
      <c r="F294" s="18"/>
      <c r="G294" s="18"/>
      <c r="H294" s="18"/>
    </row>
    <row r="295" spans="1:8" ht="37.5">
      <c r="A295" s="25" t="s">
        <v>593</v>
      </c>
      <c r="B295" s="19" t="s">
        <v>594</v>
      </c>
      <c r="C295" s="17" t="s">
        <v>178</v>
      </c>
      <c r="D295" s="18"/>
      <c r="E295" s="18"/>
      <c r="F295" s="18"/>
      <c r="G295" s="18"/>
      <c r="H295" s="18"/>
    </row>
    <row r="296" spans="1:8" ht="37.5">
      <c r="A296" s="25" t="s">
        <v>595</v>
      </c>
      <c r="B296" s="28" t="s">
        <v>596</v>
      </c>
      <c r="C296" s="17" t="s">
        <v>178</v>
      </c>
      <c r="D296" s="18"/>
      <c r="E296" s="18"/>
      <c r="F296" s="18"/>
      <c r="G296" s="18"/>
      <c r="H296" s="18"/>
    </row>
    <row r="297" spans="1:8" ht="37.5">
      <c r="A297" s="25" t="s">
        <v>597</v>
      </c>
      <c r="B297" s="29" t="s">
        <v>598</v>
      </c>
      <c r="C297" s="17" t="s">
        <v>178</v>
      </c>
      <c r="D297" s="18"/>
      <c r="E297" s="18"/>
      <c r="F297" s="18"/>
      <c r="G297" s="18"/>
      <c r="H297" s="18"/>
    </row>
    <row r="298" spans="1:8" ht="37.5">
      <c r="A298" s="25" t="s">
        <v>599</v>
      </c>
      <c r="B298" s="28" t="s">
        <v>600</v>
      </c>
      <c r="C298" s="17" t="s">
        <v>178</v>
      </c>
      <c r="D298" s="18"/>
      <c r="E298" s="18"/>
      <c r="F298" s="18"/>
      <c r="G298" s="18"/>
      <c r="H298" s="18"/>
    </row>
    <row r="299" spans="1:8" ht="37.5">
      <c r="A299" s="25" t="s">
        <v>601</v>
      </c>
      <c r="B299" s="29" t="s">
        <v>598</v>
      </c>
      <c r="C299" s="17" t="s">
        <v>178</v>
      </c>
      <c r="D299" s="18"/>
      <c r="E299" s="18"/>
      <c r="F299" s="18"/>
      <c r="G299" s="18"/>
      <c r="H299" s="18"/>
    </row>
    <row r="300" spans="1:8" ht="37.5">
      <c r="A300" s="25" t="s">
        <v>602</v>
      </c>
      <c r="B300" s="28" t="s">
        <v>603</v>
      </c>
      <c r="C300" s="17" t="s">
        <v>178</v>
      </c>
      <c r="D300" s="18"/>
      <c r="E300" s="18"/>
      <c r="F300" s="18"/>
      <c r="G300" s="18"/>
      <c r="H300" s="18"/>
    </row>
    <row r="301" spans="1:8" ht="37.5">
      <c r="A301" s="25" t="s">
        <v>604</v>
      </c>
      <c r="B301" s="28" t="s">
        <v>412</v>
      </c>
      <c r="C301" s="17" t="s">
        <v>178</v>
      </c>
      <c r="D301" s="18"/>
      <c r="E301" s="18"/>
      <c r="F301" s="18"/>
      <c r="G301" s="18"/>
      <c r="H301" s="18"/>
    </row>
    <row r="302" spans="1:8" ht="37.5">
      <c r="A302" s="25" t="s">
        <v>605</v>
      </c>
      <c r="B302" s="28" t="s">
        <v>606</v>
      </c>
      <c r="C302" s="17" t="s">
        <v>178</v>
      </c>
      <c r="D302" s="18"/>
      <c r="E302" s="18"/>
      <c r="F302" s="18"/>
      <c r="G302" s="18"/>
      <c r="H302" s="18"/>
    </row>
    <row r="303" spans="1:8" ht="37.5">
      <c r="A303" s="25" t="s">
        <v>607</v>
      </c>
      <c r="B303" s="29" t="s">
        <v>202</v>
      </c>
      <c r="C303" s="17" t="s">
        <v>178</v>
      </c>
      <c r="D303" s="18"/>
      <c r="E303" s="18"/>
      <c r="F303" s="18"/>
      <c r="G303" s="18"/>
      <c r="H303" s="18"/>
    </row>
    <row r="304" spans="1:8" ht="37.5">
      <c r="A304" s="25" t="s">
        <v>608</v>
      </c>
      <c r="B304" s="29" t="s">
        <v>204</v>
      </c>
      <c r="C304" s="17" t="s">
        <v>178</v>
      </c>
      <c r="D304" s="18"/>
      <c r="E304" s="18"/>
      <c r="F304" s="18"/>
      <c r="G304" s="18"/>
      <c r="H304" s="18"/>
    </row>
    <row r="305" spans="1:8" ht="37.5">
      <c r="A305" s="25">
        <v>37257</v>
      </c>
      <c r="B305" s="19" t="s">
        <v>609</v>
      </c>
      <c r="C305" s="17" t="s">
        <v>178</v>
      </c>
      <c r="D305" s="18"/>
      <c r="E305" s="18"/>
      <c r="F305" s="18"/>
      <c r="G305" s="18"/>
      <c r="H305" s="18"/>
    </row>
    <row r="306" spans="1:8" ht="37.5">
      <c r="A306" s="25" t="s">
        <v>610</v>
      </c>
      <c r="B306" s="28" t="s">
        <v>182</v>
      </c>
      <c r="C306" s="17" t="s">
        <v>178</v>
      </c>
      <c r="D306" s="18"/>
      <c r="E306" s="18"/>
      <c r="F306" s="18"/>
      <c r="G306" s="18"/>
      <c r="H306" s="18"/>
    </row>
    <row r="307" spans="1:8" ht="37.5">
      <c r="A307" s="25" t="s">
        <v>611</v>
      </c>
      <c r="B307" s="28" t="s">
        <v>184</v>
      </c>
      <c r="C307" s="17" t="s">
        <v>178</v>
      </c>
      <c r="D307" s="18"/>
      <c r="E307" s="18"/>
      <c r="F307" s="18"/>
      <c r="G307" s="18"/>
      <c r="H307" s="18"/>
    </row>
    <row r="308" spans="1:8" ht="37.5">
      <c r="A308" s="25" t="s">
        <v>612</v>
      </c>
      <c r="B308" s="28" t="s">
        <v>186</v>
      </c>
      <c r="C308" s="17" t="s">
        <v>178</v>
      </c>
      <c r="D308" s="18"/>
      <c r="E308" s="18"/>
      <c r="F308" s="18"/>
      <c r="G308" s="18"/>
      <c r="H308" s="18"/>
    </row>
    <row r="309" spans="1:8" ht="37.5">
      <c r="A309" s="25" t="s">
        <v>185</v>
      </c>
      <c r="B309" s="19" t="s">
        <v>613</v>
      </c>
      <c r="C309" s="17" t="s">
        <v>178</v>
      </c>
      <c r="D309" s="18"/>
      <c r="E309" s="18"/>
      <c r="F309" s="18"/>
      <c r="G309" s="18"/>
      <c r="H309" s="18"/>
    </row>
    <row r="310" spans="1:8" ht="37.5">
      <c r="A310" s="25" t="s">
        <v>187</v>
      </c>
      <c r="B310" s="27" t="s">
        <v>614</v>
      </c>
      <c r="C310" s="17" t="s">
        <v>178</v>
      </c>
      <c r="D310" s="18"/>
      <c r="E310" s="18"/>
      <c r="F310" s="18"/>
      <c r="G310" s="18"/>
      <c r="H310" s="18"/>
    </row>
    <row r="311" spans="1:8" ht="37.5">
      <c r="A311" s="25" t="s">
        <v>615</v>
      </c>
      <c r="B311" s="19" t="s">
        <v>616</v>
      </c>
      <c r="C311" s="17" t="s">
        <v>178</v>
      </c>
      <c r="D311" s="18"/>
      <c r="E311" s="18"/>
      <c r="F311" s="18"/>
      <c r="G311" s="18"/>
      <c r="H311" s="18"/>
    </row>
    <row r="312" spans="1:8" ht="37.5">
      <c r="A312" s="25" t="s">
        <v>617</v>
      </c>
      <c r="B312" s="28" t="s">
        <v>618</v>
      </c>
      <c r="C312" s="17" t="s">
        <v>178</v>
      </c>
      <c r="D312" s="18"/>
      <c r="E312" s="18"/>
      <c r="F312" s="18"/>
      <c r="G312" s="18"/>
      <c r="H312" s="18"/>
    </row>
    <row r="313" spans="1:8" ht="37.5">
      <c r="A313" s="25" t="s">
        <v>619</v>
      </c>
      <c r="B313" s="28" t="s">
        <v>182</v>
      </c>
      <c r="C313" s="17" t="s">
        <v>178</v>
      </c>
      <c r="D313" s="18"/>
      <c r="E313" s="18"/>
      <c r="F313" s="18"/>
      <c r="G313" s="18"/>
      <c r="H313" s="18"/>
    </row>
    <row r="314" spans="1:8" ht="37.5">
      <c r="A314" s="25" t="s">
        <v>620</v>
      </c>
      <c r="B314" s="28" t="s">
        <v>184</v>
      </c>
      <c r="C314" s="17" t="s">
        <v>178</v>
      </c>
      <c r="D314" s="18"/>
      <c r="E314" s="18"/>
      <c r="F314" s="18"/>
      <c r="G314" s="18"/>
      <c r="H314" s="18"/>
    </row>
    <row r="315" spans="1:8" ht="37.5">
      <c r="A315" s="25" t="s">
        <v>621</v>
      </c>
      <c r="B315" s="28" t="s">
        <v>186</v>
      </c>
      <c r="C315" s="17" t="s">
        <v>178</v>
      </c>
      <c r="D315" s="18"/>
      <c r="E315" s="18"/>
      <c r="F315" s="18"/>
      <c r="G315" s="18"/>
      <c r="H315" s="18"/>
    </row>
    <row r="316" spans="1:8" ht="37.5">
      <c r="A316" s="25" t="s">
        <v>622</v>
      </c>
      <c r="B316" s="28" t="s">
        <v>397</v>
      </c>
      <c r="C316" s="17" t="s">
        <v>178</v>
      </c>
      <c r="D316" s="18"/>
      <c r="E316" s="18"/>
      <c r="F316" s="18"/>
      <c r="G316" s="18"/>
      <c r="H316" s="18"/>
    </row>
    <row r="317" spans="1:8" ht="37.5">
      <c r="A317" s="25" t="s">
        <v>623</v>
      </c>
      <c r="B317" s="28" t="s">
        <v>400</v>
      </c>
      <c r="C317" s="17" t="s">
        <v>178</v>
      </c>
      <c r="D317" s="18"/>
      <c r="E317" s="18"/>
      <c r="F317" s="18"/>
      <c r="G317" s="18"/>
      <c r="H317" s="18"/>
    </row>
    <row r="318" spans="1:8" ht="37.5">
      <c r="A318" s="25" t="s">
        <v>624</v>
      </c>
      <c r="B318" s="28" t="s">
        <v>403</v>
      </c>
      <c r="C318" s="17" t="s">
        <v>178</v>
      </c>
      <c r="D318" s="18"/>
      <c r="E318" s="18"/>
      <c r="F318" s="18"/>
      <c r="G318" s="18"/>
      <c r="H318" s="18"/>
    </row>
    <row r="319" spans="1:8" ht="37.5">
      <c r="A319" s="25" t="s">
        <v>625</v>
      </c>
      <c r="B319" s="28" t="s">
        <v>409</v>
      </c>
      <c r="C319" s="17" t="s">
        <v>178</v>
      </c>
      <c r="D319" s="18"/>
      <c r="E319" s="18"/>
      <c r="F319" s="18"/>
      <c r="G319" s="18"/>
      <c r="H319" s="18"/>
    </row>
    <row r="320" spans="1:8" ht="37.5">
      <c r="A320" s="25" t="s">
        <v>626</v>
      </c>
      <c r="B320" s="28" t="s">
        <v>412</v>
      </c>
      <c r="C320" s="17" t="s">
        <v>178</v>
      </c>
      <c r="D320" s="18"/>
      <c r="E320" s="18"/>
      <c r="F320" s="18"/>
      <c r="G320" s="18"/>
      <c r="H320" s="18"/>
    </row>
    <row r="321" spans="1:8" ht="37.5">
      <c r="A321" s="25" t="s">
        <v>627</v>
      </c>
      <c r="B321" s="28" t="s">
        <v>415</v>
      </c>
      <c r="C321" s="17" t="s">
        <v>178</v>
      </c>
      <c r="D321" s="18"/>
      <c r="E321" s="18"/>
      <c r="F321" s="18"/>
      <c r="G321" s="18"/>
      <c r="H321" s="18"/>
    </row>
    <row r="322" spans="1:8" ht="37.5">
      <c r="A322" s="25" t="s">
        <v>628</v>
      </c>
      <c r="B322" s="29" t="s">
        <v>202</v>
      </c>
      <c r="C322" s="17" t="s">
        <v>178</v>
      </c>
      <c r="D322" s="18"/>
      <c r="E322" s="18"/>
      <c r="F322" s="18"/>
      <c r="G322" s="18"/>
      <c r="H322" s="18"/>
    </row>
    <row r="323" spans="1:8" ht="37.5">
      <c r="A323" s="25" t="s">
        <v>629</v>
      </c>
      <c r="B323" s="29" t="s">
        <v>204</v>
      </c>
      <c r="C323" s="17" t="s">
        <v>178</v>
      </c>
      <c r="D323" s="18"/>
      <c r="E323" s="18"/>
      <c r="F323" s="18"/>
      <c r="G323" s="18"/>
      <c r="H323" s="18"/>
    </row>
    <row r="324" spans="1:8" ht="37.5">
      <c r="A324" s="25" t="s">
        <v>630</v>
      </c>
      <c r="B324" s="19" t="s">
        <v>631</v>
      </c>
      <c r="C324" s="17" t="s">
        <v>178</v>
      </c>
      <c r="D324" s="18"/>
      <c r="E324" s="18"/>
      <c r="F324" s="18"/>
      <c r="G324" s="18"/>
      <c r="H324" s="18"/>
    </row>
    <row r="325" spans="1:8" ht="37.5">
      <c r="A325" s="25" t="s">
        <v>632</v>
      </c>
      <c r="B325" s="19" t="s">
        <v>633</v>
      </c>
      <c r="C325" s="17" t="s">
        <v>178</v>
      </c>
      <c r="D325" s="18"/>
      <c r="E325" s="18"/>
      <c r="F325" s="18"/>
      <c r="G325" s="18"/>
      <c r="H325" s="18"/>
    </row>
    <row r="326" spans="1:8" ht="37.5">
      <c r="A326" s="25" t="s">
        <v>634</v>
      </c>
      <c r="B326" s="28" t="s">
        <v>618</v>
      </c>
      <c r="C326" s="17" t="s">
        <v>178</v>
      </c>
      <c r="D326" s="18"/>
      <c r="E326" s="18"/>
      <c r="F326" s="18"/>
      <c r="G326" s="18"/>
      <c r="H326" s="18"/>
    </row>
    <row r="327" spans="1:8" ht="37.5">
      <c r="A327" s="25" t="s">
        <v>635</v>
      </c>
      <c r="B327" s="28" t="s">
        <v>182</v>
      </c>
      <c r="C327" s="17" t="s">
        <v>178</v>
      </c>
      <c r="D327" s="18"/>
      <c r="E327" s="18"/>
      <c r="F327" s="18"/>
      <c r="G327" s="18"/>
      <c r="H327" s="18"/>
    </row>
    <row r="328" spans="1:8" ht="37.5">
      <c r="A328" s="25" t="s">
        <v>636</v>
      </c>
      <c r="B328" s="28" t="s">
        <v>184</v>
      </c>
      <c r="C328" s="17" t="s">
        <v>178</v>
      </c>
      <c r="D328" s="18"/>
      <c r="E328" s="18"/>
      <c r="F328" s="18"/>
      <c r="G328" s="18"/>
      <c r="H328" s="18"/>
    </row>
    <row r="329" spans="1:8" ht="37.5">
      <c r="A329" s="25" t="s">
        <v>636</v>
      </c>
      <c r="B329" s="28" t="s">
        <v>186</v>
      </c>
      <c r="C329" s="17" t="s">
        <v>178</v>
      </c>
      <c r="D329" s="18"/>
      <c r="E329" s="18"/>
      <c r="F329" s="18"/>
      <c r="G329" s="18"/>
      <c r="H329" s="18"/>
    </row>
    <row r="330" spans="1:8" ht="37.5">
      <c r="A330" s="25" t="s">
        <v>637</v>
      </c>
      <c r="B330" s="28" t="s">
        <v>397</v>
      </c>
      <c r="C330" s="17" t="s">
        <v>178</v>
      </c>
      <c r="D330" s="18"/>
      <c r="E330" s="18"/>
      <c r="F330" s="18"/>
      <c r="G330" s="18"/>
      <c r="H330" s="18"/>
    </row>
    <row r="331" spans="1:8" ht="37.5">
      <c r="A331" s="25" t="s">
        <v>638</v>
      </c>
      <c r="B331" s="28" t="s">
        <v>400</v>
      </c>
      <c r="C331" s="17" t="s">
        <v>178</v>
      </c>
      <c r="D331" s="18"/>
      <c r="E331" s="18"/>
      <c r="F331" s="18"/>
      <c r="G331" s="18"/>
      <c r="H331" s="18"/>
    </row>
    <row r="332" spans="1:8" ht="37.5">
      <c r="A332" s="25" t="s">
        <v>639</v>
      </c>
      <c r="B332" s="28" t="s">
        <v>403</v>
      </c>
      <c r="C332" s="17" t="s">
        <v>178</v>
      </c>
      <c r="D332" s="18"/>
      <c r="E332" s="18"/>
      <c r="F332" s="18"/>
      <c r="G332" s="18"/>
      <c r="H332" s="18"/>
    </row>
    <row r="333" spans="1:8" ht="37.5">
      <c r="A333" s="25" t="s">
        <v>640</v>
      </c>
      <c r="B333" s="28" t="s">
        <v>409</v>
      </c>
      <c r="C333" s="17" t="s">
        <v>178</v>
      </c>
      <c r="D333" s="18"/>
      <c r="E333" s="18"/>
      <c r="F333" s="18"/>
      <c r="G333" s="18"/>
      <c r="H333" s="18"/>
    </row>
    <row r="334" spans="1:8" ht="37.5">
      <c r="A334" s="25" t="s">
        <v>641</v>
      </c>
      <c r="B334" s="28" t="s">
        <v>412</v>
      </c>
      <c r="C334" s="17" t="s">
        <v>178</v>
      </c>
      <c r="D334" s="18"/>
      <c r="E334" s="18"/>
      <c r="F334" s="18"/>
      <c r="G334" s="18"/>
      <c r="H334" s="18"/>
    </row>
    <row r="335" spans="1:8" ht="37.5">
      <c r="A335" s="25" t="s">
        <v>642</v>
      </c>
      <c r="B335" s="28" t="s">
        <v>415</v>
      </c>
      <c r="C335" s="17" t="s">
        <v>178</v>
      </c>
      <c r="D335" s="18"/>
      <c r="E335" s="18"/>
      <c r="F335" s="18"/>
      <c r="G335" s="18"/>
      <c r="H335" s="18"/>
    </row>
    <row r="336" spans="1:8" ht="37.5">
      <c r="A336" s="25" t="s">
        <v>643</v>
      </c>
      <c r="B336" s="29" t="s">
        <v>202</v>
      </c>
      <c r="C336" s="17" t="s">
        <v>178</v>
      </c>
      <c r="D336" s="18"/>
      <c r="E336" s="18"/>
      <c r="F336" s="18"/>
      <c r="G336" s="18"/>
      <c r="H336" s="18"/>
    </row>
    <row r="337" spans="1:8" ht="37.5">
      <c r="A337" s="25" t="s">
        <v>644</v>
      </c>
      <c r="B337" s="29" t="s">
        <v>204</v>
      </c>
      <c r="C337" s="17" t="s">
        <v>178</v>
      </c>
      <c r="D337" s="18"/>
      <c r="E337" s="18"/>
      <c r="F337" s="18"/>
      <c r="G337" s="18"/>
      <c r="H337" s="18"/>
    </row>
    <row r="338" spans="1:8" ht="30.75" customHeight="1">
      <c r="A338" s="25" t="s">
        <v>189</v>
      </c>
      <c r="B338" s="27" t="s">
        <v>645</v>
      </c>
      <c r="C338" s="17" t="s">
        <v>178</v>
      </c>
      <c r="D338" s="18"/>
      <c r="E338" s="18"/>
      <c r="F338" s="18"/>
      <c r="G338" s="18"/>
      <c r="H338" s="18"/>
    </row>
    <row r="339" spans="1:8" ht="37.5">
      <c r="A339" s="25" t="s">
        <v>191</v>
      </c>
      <c r="B339" s="27" t="s">
        <v>646</v>
      </c>
      <c r="C339" s="17" t="s">
        <v>178</v>
      </c>
      <c r="D339" s="18"/>
      <c r="E339" s="18"/>
      <c r="F339" s="18"/>
      <c r="G339" s="18"/>
      <c r="H339" s="18"/>
    </row>
    <row r="340" spans="1:8" ht="37.5">
      <c r="A340" s="25" t="s">
        <v>647</v>
      </c>
      <c r="B340" s="19" t="s">
        <v>648</v>
      </c>
      <c r="C340" s="17" t="s">
        <v>178</v>
      </c>
      <c r="D340" s="18"/>
      <c r="E340" s="18"/>
      <c r="F340" s="18"/>
      <c r="G340" s="18"/>
      <c r="H340" s="18"/>
    </row>
    <row r="341" spans="1:8" ht="37.5">
      <c r="A341" s="25" t="s">
        <v>649</v>
      </c>
      <c r="B341" s="19" t="s">
        <v>650</v>
      </c>
      <c r="C341" s="17" t="s">
        <v>178</v>
      </c>
      <c r="D341" s="18"/>
      <c r="E341" s="18"/>
      <c r="F341" s="18"/>
      <c r="G341" s="18"/>
      <c r="H341" s="18"/>
    </row>
    <row r="342" spans="1:8" ht="37.5">
      <c r="A342" s="25" t="s">
        <v>207</v>
      </c>
      <c r="B342" s="18" t="s">
        <v>651</v>
      </c>
      <c r="C342" s="17" t="s">
        <v>178</v>
      </c>
      <c r="D342" s="18"/>
      <c r="E342" s="18"/>
      <c r="F342" s="18"/>
      <c r="G342" s="18"/>
      <c r="H342" s="18"/>
    </row>
    <row r="343" spans="1:8" ht="37.5">
      <c r="A343" s="25" t="s">
        <v>209</v>
      </c>
      <c r="B343" s="27" t="s">
        <v>652</v>
      </c>
      <c r="C343" s="17" t="s">
        <v>178</v>
      </c>
      <c r="D343" s="18"/>
      <c r="E343" s="18"/>
      <c r="F343" s="18"/>
      <c r="G343" s="18"/>
      <c r="H343" s="18"/>
    </row>
    <row r="344" spans="1:8" ht="37.5">
      <c r="A344" s="25" t="s">
        <v>213</v>
      </c>
      <c r="B344" s="27" t="s">
        <v>653</v>
      </c>
      <c r="C344" s="17" t="s">
        <v>178</v>
      </c>
      <c r="D344" s="18"/>
      <c r="E344" s="18"/>
      <c r="F344" s="18"/>
      <c r="G344" s="18"/>
      <c r="H344" s="18"/>
    </row>
    <row r="345" spans="1:8" ht="37.5">
      <c r="A345" s="25" t="s">
        <v>214</v>
      </c>
      <c r="B345" s="27" t="s">
        <v>654</v>
      </c>
      <c r="C345" s="17" t="s">
        <v>178</v>
      </c>
      <c r="D345" s="18"/>
      <c r="E345" s="18"/>
      <c r="F345" s="18"/>
      <c r="G345" s="18"/>
      <c r="H345" s="18"/>
    </row>
    <row r="346" spans="1:8" ht="37.5">
      <c r="A346" s="25" t="s">
        <v>215</v>
      </c>
      <c r="B346" s="27" t="s">
        <v>655</v>
      </c>
      <c r="C346" s="17" t="s">
        <v>178</v>
      </c>
      <c r="D346" s="18"/>
      <c r="E346" s="18"/>
      <c r="F346" s="18"/>
      <c r="G346" s="18"/>
      <c r="H346" s="18"/>
    </row>
    <row r="347" spans="1:8" ht="37.5">
      <c r="A347" s="25" t="s">
        <v>216</v>
      </c>
      <c r="B347" s="27" t="s">
        <v>656</v>
      </c>
      <c r="C347" s="17" t="s">
        <v>178</v>
      </c>
      <c r="D347" s="18"/>
      <c r="E347" s="18"/>
      <c r="F347" s="18"/>
      <c r="G347" s="18"/>
      <c r="H347" s="18"/>
    </row>
    <row r="348" spans="1:8" ht="37.5">
      <c r="A348" s="25" t="s">
        <v>256</v>
      </c>
      <c r="B348" s="19" t="s">
        <v>657</v>
      </c>
      <c r="C348" s="17" t="s">
        <v>178</v>
      </c>
      <c r="D348" s="18"/>
      <c r="E348" s="18"/>
      <c r="F348" s="18"/>
      <c r="G348" s="18"/>
      <c r="H348" s="18"/>
    </row>
    <row r="349" spans="1:8" ht="37.5">
      <c r="A349" s="25" t="s">
        <v>658</v>
      </c>
      <c r="B349" s="28" t="s">
        <v>659</v>
      </c>
      <c r="C349" s="17" t="s">
        <v>178</v>
      </c>
      <c r="D349" s="18"/>
      <c r="E349" s="18"/>
      <c r="F349" s="18"/>
      <c r="G349" s="18"/>
      <c r="H349" s="18"/>
    </row>
    <row r="350" spans="1:8" ht="37.5">
      <c r="A350" s="25" t="s">
        <v>258</v>
      </c>
      <c r="B350" s="19" t="s">
        <v>660</v>
      </c>
      <c r="C350" s="17" t="s">
        <v>178</v>
      </c>
      <c r="D350" s="18"/>
      <c r="E350" s="18"/>
      <c r="F350" s="18"/>
      <c r="G350" s="18"/>
      <c r="H350" s="18"/>
    </row>
    <row r="351" spans="1:8" ht="37.5">
      <c r="A351" s="25" t="s">
        <v>661</v>
      </c>
      <c r="B351" s="28" t="s">
        <v>662</v>
      </c>
      <c r="C351" s="17" t="s">
        <v>178</v>
      </c>
      <c r="D351" s="18"/>
      <c r="E351" s="18"/>
      <c r="F351" s="18"/>
      <c r="G351" s="18"/>
      <c r="H351" s="18"/>
    </row>
    <row r="352" spans="1:8" ht="37.5">
      <c r="A352" s="25" t="s">
        <v>217</v>
      </c>
      <c r="B352" s="27" t="s">
        <v>663</v>
      </c>
      <c r="C352" s="17" t="s">
        <v>178</v>
      </c>
      <c r="D352" s="18"/>
      <c r="E352" s="18"/>
      <c r="F352" s="18"/>
      <c r="G352" s="18"/>
      <c r="H352" s="18"/>
    </row>
    <row r="353" spans="1:8" ht="37.5">
      <c r="A353" s="25" t="s">
        <v>218</v>
      </c>
      <c r="B353" s="27" t="s">
        <v>664</v>
      </c>
      <c r="C353" s="17" t="s">
        <v>178</v>
      </c>
      <c r="D353" s="18"/>
      <c r="E353" s="18"/>
      <c r="F353" s="18"/>
      <c r="G353" s="18"/>
      <c r="H353" s="18"/>
    </row>
    <row r="354" spans="1:8">
      <c r="A354" s="25" t="s">
        <v>276</v>
      </c>
      <c r="B354" s="18" t="s">
        <v>269</v>
      </c>
      <c r="C354" s="17" t="s">
        <v>383</v>
      </c>
      <c r="D354" s="18"/>
      <c r="E354" s="18"/>
      <c r="F354" s="18"/>
      <c r="G354" s="18"/>
      <c r="H354" s="18"/>
    </row>
    <row r="355" spans="1:8" ht="56.25">
      <c r="A355" s="25" t="s">
        <v>278</v>
      </c>
      <c r="B355" s="27" t="s">
        <v>665</v>
      </c>
      <c r="C355" s="17" t="s">
        <v>178</v>
      </c>
      <c r="D355" s="18"/>
      <c r="E355" s="18"/>
      <c r="F355" s="18"/>
      <c r="G355" s="18"/>
      <c r="H355" s="18"/>
    </row>
    <row r="356" spans="1:8" ht="37.5">
      <c r="A356" s="25" t="s">
        <v>279</v>
      </c>
      <c r="B356" s="19" t="s">
        <v>666</v>
      </c>
      <c r="C356" s="17" t="s">
        <v>178</v>
      </c>
      <c r="D356" s="18"/>
      <c r="E356" s="18"/>
      <c r="F356" s="18"/>
      <c r="G356" s="18"/>
      <c r="H356" s="18"/>
    </row>
    <row r="357" spans="1:8" ht="37.5">
      <c r="A357" s="25" t="s">
        <v>280</v>
      </c>
      <c r="B357" s="19" t="s">
        <v>667</v>
      </c>
      <c r="C357" s="17" t="s">
        <v>178</v>
      </c>
      <c r="D357" s="18"/>
      <c r="E357" s="18"/>
      <c r="F357" s="18"/>
      <c r="G357" s="18"/>
      <c r="H357" s="18"/>
    </row>
    <row r="358" spans="1:8" ht="37.5">
      <c r="A358" s="25" t="s">
        <v>281</v>
      </c>
      <c r="B358" s="19" t="s">
        <v>668</v>
      </c>
      <c r="C358" s="17" t="s">
        <v>178</v>
      </c>
      <c r="D358" s="18"/>
      <c r="E358" s="18"/>
      <c r="F358" s="18"/>
      <c r="G358" s="18"/>
      <c r="H358" s="18"/>
    </row>
    <row r="359" spans="1:8" ht="56.25">
      <c r="A359" s="25" t="s">
        <v>282</v>
      </c>
      <c r="B359" s="27" t="s">
        <v>669</v>
      </c>
      <c r="C359" s="17" t="s">
        <v>383</v>
      </c>
      <c r="D359" s="18"/>
      <c r="E359" s="18"/>
      <c r="F359" s="18"/>
      <c r="G359" s="18"/>
      <c r="H359" s="18"/>
    </row>
    <row r="360" spans="1:8" ht="37.5">
      <c r="A360" s="25" t="s">
        <v>670</v>
      </c>
      <c r="B360" s="19" t="s">
        <v>671</v>
      </c>
      <c r="C360" s="17" t="s">
        <v>178</v>
      </c>
      <c r="D360" s="18"/>
      <c r="E360" s="18"/>
      <c r="F360" s="18"/>
      <c r="G360" s="18"/>
      <c r="H360" s="18"/>
    </row>
    <row r="361" spans="1:8" ht="37.5">
      <c r="A361" s="25" t="s">
        <v>672</v>
      </c>
      <c r="B361" s="19" t="s">
        <v>673</v>
      </c>
      <c r="C361" s="17" t="s">
        <v>178</v>
      </c>
      <c r="D361" s="18"/>
      <c r="E361" s="18"/>
      <c r="F361" s="18"/>
      <c r="G361" s="18"/>
      <c r="H361" s="18"/>
    </row>
    <row r="362" spans="1:8" ht="37.5">
      <c r="A362" s="25" t="s">
        <v>674</v>
      </c>
      <c r="B362" s="19" t="s">
        <v>675</v>
      </c>
      <c r="C362" s="17" t="s">
        <v>178</v>
      </c>
      <c r="D362" s="18"/>
      <c r="E362" s="18"/>
      <c r="F362" s="18"/>
      <c r="G362" s="18"/>
      <c r="H362" s="18"/>
    </row>
  </sheetData>
  <mergeCells count="23">
    <mergeCell ref="A5:H5"/>
    <mergeCell ref="A6:H6"/>
    <mergeCell ref="A8:H8"/>
    <mergeCell ref="A9:H9"/>
    <mergeCell ref="A10:H10"/>
    <mergeCell ref="A12:H12"/>
    <mergeCell ref="A13:H13"/>
    <mergeCell ref="A15:A16"/>
    <mergeCell ref="B15:B16"/>
    <mergeCell ref="C15:C16"/>
    <mergeCell ref="D15:E15"/>
    <mergeCell ref="F15:G15"/>
    <mergeCell ref="H15:H16"/>
    <mergeCell ref="A284:B284"/>
    <mergeCell ref="A18:H18"/>
    <mergeCell ref="A230:H230"/>
    <mergeCell ref="A280:H280"/>
    <mergeCell ref="A281:A282"/>
    <mergeCell ref="B281:B282"/>
    <mergeCell ref="C281:C282"/>
    <mergeCell ref="D281:E281"/>
    <mergeCell ref="F281:G281"/>
    <mergeCell ref="H281:H282"/>
  </mergeCells>
  <pageMargins left="0.7" right="0.7" top="0.75" bottom="0.75" header="0.3" footer="0.3"/>
  <pageSetup paperSize="9" scale="3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19</vt:i4>
      </vt:variant>
    </vt:vector>
  </HeadingPairs>
  <TitlesOfParts>
    <vt:vector size="3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15</vt:lpstr>
      <vt:lpstr>14</vt:lpstr>
      <vt:lpstr>16</vt:lpstr>
      <vt:lpstr>17</vt:lpstr>
      <vt:lpstr>18</vt:lpstr>
      <vt:lpstr>19</vt:lpstr>
      <vt:lpstr>20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GlavPTO</cp:lastModifiedBy>
  <cp:revision>3</cp:revision>
  <cp:lastPrinted>2024-08-07T01:42:38Z</cp:lastPrinted>
  <dcterms:created xsi:type="dcterms:W3CDTF">2006-09-16T00:00:00Z</dcterms:created>
  <dcterms:modified xsi:type="dcterms:W3CDTF">2024-11-01T07:51:45Z</dcterms:modified>
</cp:coreProperties>
</file>